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ane\Desktop\"/>
    </mc:Choice>
  </mc:AlternateContent>
  <xr:revisionPtr revIDLastSave="0" documentId="8_{56D13C0F-10A3-4AC1-BE8D-E14AC5D76F60}" xr6:coauthVersionLast="47" xr6:coauthVersionMax="47" xr10:uidLastSave="{00000000-0000-0000-0000-000000000000}"/>
  <bookViews>
    <workbookView xWindow="-120" yWindow="-120" windowWidth="29040" windowHeight="15720" firstSheet="3" activeTab="3" xr2:uid="{E7585568-B7AC-4F43-9ACD-CF2B6345F53D}"/>
  </bookViews>
  <sheets>
    <sheet name="Nädal_17_4.-9.klass" sheetId="2" r:id="rId1"/>
    <sheet name="Nädal_18_4.-9.klass" sheetId="4" r:id="rId2"/>
    <sheet name="Nädal_19_4-.9.klass" sheetId="3" r:id="rId3"/>
    <sheet name="Nädal_20_4.-9.klass" sheetId="5" r:id="rId4"/>
    <sheet name="Nädal_21_4.-9.klass" sheetId="11" r:id="rId5"/>
    <sheet name="Nädal_22_4.-9.klass" sheetId="12" r:id="rId6"/>
    <sheet name="Nädal_23_4-.9.klass" sheetId="13" r:id="rId7"/>
    <sheet name="Nädal_24_4.-9.klass" sheetId="14" r:id="rId8"/>
    <sheet name="Kontroll-leht" sheetId="10" r:id="rId9"/>
  </sheets>
  <externalReferences>
    <externalReference r:id="rId10"/>
  </externalReferences>
  <definedNames>
    <definedName name="_xlnm.Print_Area" localSheetId="8">'Kontroll-leht'!$A$8:$L$136</definedName>
    <definedName name="_xlnm.Print_Area" localSheetId="0">'Nädal_17_4.-9.klass'!$A$1:$H$102</definedName>
    <definedName name="_xlnm.Print_Area" localSheetId="1">'Nädal_18_4.-9.klass'!$A$1:$H$100</definedName>
    <definedName name="_xlnm.Print_Area" localSheetId="2">'Nädal_19_4-.9.klass'!$A$1:$H$100</definedName>
    <definedName name="_xlnm.Print_Area" localSheetId="3">'Nädal_20_4.-9.klass'!$A$1:$H$101</definedName>
    <definedName name="_xlnm.Print_Area" localSheetId="4">'Nädal_21_4.-9.klass'!$A$1:$H$101</definedName>
    <definedName name="_xlnm.Print_Area" localSheetId="5">'Nädal_22_4.-9.klass'!$A$1:$H$101</definedName>
    <definedName name="_xlnm.Print_Area" localSheetId="6">'Nädal_23_4-.9.klass'!$A$1:$H$101</definedName>
    <definedName name="_xlnm.Print_Area" localSheetId="7">'Nädal_24_4.-9.klass'!$A$1:$H$103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24" i="4"/>
  <c r="F86" i="4"/>
  <c r="G34" i="4"/>
  <c r="G24" i="4"/>
  <c r="G86" i="4"/>
  <c r="H34" i="4"/>
  <c r="H24" i="4"/>
  <c r="H86" i="4"/>
  <c r="E34" i="4"/>
  <c r="E24" i="4"/>
  <c r="E86" i="4"/>
  <c r="B73" i="14"/>
  <c r="B55" i="14"/>
  <c r="B37" i="14"/>
  <c r="B26" i="14"/>
  <c r="B72" i="13"/>
  <c r="A71" i="13"/>
  <c r="A54" i="13"/>
  <c r="B55" i="13"/>
  <c r="B37" i="13"/>
  <c r="A36" i="13"/>
  <c r="B26" i="13"/>
  <c r="A25" i="13"/>
  <c r="B72" i="12"/>
  <c r="B55" i="12"/>
  <c r="B37" i="12"/>
  <c r="B26" i="12"/>
  <c r="B72" i="11"/>
  <c r="B55" i="11"/>
  <c r="B37" i="11"/>
  <c r="B26" i="11"/>
  <c r="B72" i="5"/>
  <c r="B55" i="5"/>
  <c r="B37" i="5"/>
  <c r="B26" i="5"/>
  <c r="B71" i="3"/>
  <c r="B54" i="3"/>
  <c r="B37" i="3"/>
  <c r="B26" i="3"/>
  <c r="B71" i="4"/>
  <c r="B54" i="4"/>
  <c r="B36" i="4"/>
  <c r="B26" i="4"/>
  <c r="B72" i="2"/>
  <c r="B55" i="2"/>
  <c r="B37" i="2"/>
  <c r="B26" i="2"/>
  <c r="A72" i="14"/>
  <c r="A54" i="14"/>
  <c r="A36" i="14"/>
  <c r="A25" i="14"/>
  <c r="A71" i="12"/>
  <c r="A54" i="12"/>
  <c r="A36" i="12"/>
  <c r="A25" i="12"/>
  <c r="A71" i="11"/>
  <c r="A54" i="11"/>
  <c r="A36" i="11"/>
  <c r="A25" i="11"/>
  <c r="A71" i="5"/>
  <c r="A54" i="5"/>
  <c r="A36" i="5"/>
  <c r="A25" i="5"/>
  <c r="A70" i="3"/>
  <c r="A53" i="3"/>
  <c r="A36" i="3"/>
  <c r="A25" i="3"/>
  <c r="A70" i="4"/>
  <c r="A53" i="4"/>
  <c r="A35" i="4"/>
  <c r="A25" i="4"/>
  <c r="A71" i="2"/>
  <c r="A54" i="2"/>
  <c r="A36" i="2"/>
  <c r="A25" i="2"/>
  <c r="J31" i="10"/>
  <c r="E69" i="4"/>
  <c r="F69" i="4"/>
  <c r="G69" i="4"/>
  <c r="H69" i="4"/>
  <c r="H9" i="10"/>
  <c r="H15" i="10"/>
  <c r="H18" i="10"/>
  <c r="H21" i="10"/>
  <c r="H20" i="10"/>
  <c r="H25" i="10"/>
  <c r="H31" i="10"/>
  <c r="H37" i="10"/>
  <c r="H69" i="10"/>
  <c r="H79" i="10"/>
  <c r="H73" i="10"/>
  <c r="H134" i="10"/>
  <c r="H131" i="10"/>
  <c r="H127" i="10"/>
  <c r="H121" i="10"/>
  <c r="H105" i="10"/>
  <c r="H111" i="10"/>
  <c r="H114" i="10"/>
  <c r="H101" i="10"/>
  <c r="H89" i="10"/>
  <c r="H95" i="10"/>
  <c r="H82" i="10"/>
  <c r="H81" i="10"/>
  <c r="H66" i="10"/>
  <c r="H57" i="10"/>
  <c r="H53" i="10"/>
  <c r="H41" i="10"/>
  <c r="H50" i="10"/>
  <c r="J128" i="10"/>
  <c r="B17" i="10"/>
  <c r="H119" i="10"/>
  <c r="B119" i="10"/>
  <c r="H100" i="10"/>
  <c r="B100" i="10"/>
  <c r="H87" i="10"/>
  <c r="B87" i="10"/>
  <c r="H65" i="10"/>
  <c r="B65" i="10"/>
  <c r="H47" i="10"/>
  <c r="H35" i="10"/>
  <c r="B36" i="10"/>
  <c r="J25" i="10"/>
  <c r="J32" i="10"/>
  <c r="J33" i="10"/>
  <c r="B33" i="10"/>
  <c r="J37" i="10"/>
  <c r="J38" i="10"/>
  <c r="J39" i="10"/>
  <c r="J35" i="10"/>
  <c r="J36" i="10"/>
  <c r="J21" i="10"/>
  <c r="J22" i="10"/>
  <c r="J15" i="10"/>
  <c r="J9" i="10"/>
  <c r="J11" i="10"/>
  <c r="B71" i="10"/>
  <c r="B81" i="10"/>
  <c r="B133" i="10"/>
  <c r="B113" i="10"/>
  <c r="B97" i="10"/>
  <c r="B49" i="10"/>
  <c r="B46" i="10"/>
  <c r="J70" i="10"/>
  <c r="J71" i="10"/>
  <c r="J69" i="10"/>
  <c r="J67" i="10"/>
  <c r="J68" i="10"/>
  <c r="J64" i="10"/>
  <c r="J65" i="10"/>
  <c r="J63" i="10"/>
  <c r="J58" i="10"/>
  <c r="J59" i="10"/>
  <c r="J57" i="10"/>
  <c r="L53" i="10"/>
  <c r="J54" i="10"/>
  <c r="J55" i="10"/>
  <c r="J53" i="10"/>
  <c r="J51" i="10"/>
  <c r="J52" i="10"/>
  <c r="J50" i="10"/>
  <c r="L47" i="10"/>
  <c r="J48" i="10"/>
  <c r="J49" i="10"/>
  <c r="J47" i="10"/>
  <c r="J42" i="10"/>
  <c r="J43" i="10"/>
  <c r="J41" i="10"/>
  <c r="E47" i="10"/>
  <c r="B48" i="10"/>
  <c r="B47" i="10"/>
  <c r="L134" i="10"/>
  <c r="L131" i="10"/>
  <c r="L127" i="10"/>
  <c r="L124" i="10"/>
  <c r="L121" i="10"/>
  <c r="L117" i="10"/>
  <c r="L114" i="10"/>
  <c r="L111" i="10"/>
  <c r="L108" i="10"/>
  <c r="L105" i="10"/>
  <c r="L101" i="10"/>
  <c r="L98" i="10"/>
  <c r="L95" i="10"/>
  <c r="L92" i="10"/>
  <c r="L89" i="10"/>
  <c r="L85" i="10"/>
  <c r="L82" i="10"/>
  <c r="L79" i="10"/>
  <c r="L76" i="10"/>
  <c r="L73" i="10"/>
  <c r="J135" i="10"/>
  <c r="J136" i="10"/>
  <c r="J134" i="10"/>
  <c r="J132" i="10"/>
  <c r="J133" i="10"/>
  <c r="J131" i="10"/>
  <c r="J127" i="10"/>
  <c r="J129" i="10"/>
  <c r="E53" i="10"/>
  <c r="E34" i="10"/>
  <c r="J122" i="10"/>
  <c r="J123" i="10"/>
  <c r="J121" i="10"/>
  <c r="J119" i="10"/>
  <c r="J118" i="10"/>
  <c r="J117" i="10"/>
  <c r="J115" i="10"/>
  <c r="J116" i="10"/>
  <c r="J114" i="10"/>
  <c r="J112" i="10"/>
  <c r="J113" i="10"/>
  <c r="J111" i="10"/>
  <c r="J106" i="10"/>
  <c r="J107" i="10"/>
  <c r="J105" i="10"/>
  <c r="J102" i="10"/>
  <c r="J103" i="10"/>
  <c r="J101" i="10"/>
  <c r="J99" i="10"/>
  <c r="J100" i="10"/>
  <c r="J98" i="10"/>
  <c r="J96" i="10"/>
  <c r="J97" i="10"/>
  <c r="J95" i="10"/>
  <c r="J90" i="10"/>
  <c r="J91" i="10"/>
  <c r="J89" i="10"/>
  <c r="J86" i="10"/>
  <c r="J87" i="10"/>
  <c r="J85" i="10"/>
  <c r="J83" i="10"/>
  <c r="J84" i="10"/>
  <c r="J82" i="10"/>
  <c r="J80" i="10"/>
  <c r="J81" i="10"/>
  <c r="J79" i="10"/>
  <c r="J74" i="10"/>
  <c r="J75" i="10"/>
  <c r="J73" i="10"/>
  <c r="H135" i="10"/>
  <c r="H136" i="10"/>
  <c r="E134" i="10"/>
  <c r="H132" i="10"/>
  <c r="H133" i="10"/>
  <c r="E131" i="10"/>
  <c r="H128" i="10"/>
  <c r="H129" i="10"/>
  <c r="E127" i="10"/>
  <c r="H122" i="10"/>
  <c r="H123" i="10"/>
  <c r="E121" i="10"/>
  <c r="E117" i="10"/>
  <c r="H115" i="10"/>
  <c r="H116" i="10"/>
  <c r="E114" i="10"/>
  <c r="H112" i="10"/>
  <c r="H113" i="10"/>
  <c r="E111" i="10"/>
  <c r="H106" i="10"/>
  <c r="H107" i="10"/>
  <c r="E105" i="10"/>
  <c r="H102" i="10"/>
  <c r="H103" i="10"/>
  <c r="E101" i="10"/>
  <c r="E98" i="10"/>
  <c r="H96" i="10"/>
  <c r="H97" i="10"/>
  <c r="E95" i="10"/>
  <c r="H90" i="10"/>
  <c r="H91" i="10"/>
  <c r="E89" i="10"/>
  <c r="H54" i="10"/>
  <c r="H55" i="10"/>
  <c r="B54" i="10"/>
  <c r="B53" i="10"/>
  <c r="E85" i="10"/>
  <c r="H83" i="10"/>
  <c r="H84" i="10"/>
  <c r="E82" i="10"/>
  <c r="H80" i="10"/>
  <c r="E79" i="10"/>
  <c r="H74" i="10"/>
  <c r="H75" i="10"/>
  <c r="E73" i="10"/>
  <c r="H70" i="10"/>
  <c r="H71" i="10"/>
  <c r="E69" i="10"/>
  <c r="H19" i="10"/>
  <c r="E18" i="10"/>
  <c r="H124" i="10"/>
  <c r="B124" i="10"/>
  <c r="B125" i="10"/>
  <c r="H108" i="10"/>
  <c r="H92" i="10"/>
  <c r="H76" i="10"/>
  <c r="E12" i="10"/>
  <c r="E28" i="10"/>
  <c r="E44" i="10"/>
  <c r="E60" i="10"/>
  <c r="E76" i="10"/>
  <c r="E108" i="10"/>
  <c r="E92" i="10"/>
  <c r="E124" i="10"/>
  <c r="B132" i="10"/>
  <c r="B131" i="10"/>
  <c r="H30" i="13"/>
  <c r="G30" i="13"/>
  <c r="F30" i="13"/>
  <c r="E30" i="13"/>
  <c r="B30" i="13"/>
  <c r="B70" i="10"/>
  <c r="B67" i="10"/>
  <c r="B135" i="10"/>
  <c r="B134" i="10"/>
  <c r="B128" i="10"/>
  <c r="B127" i="10"/>
  <c r="B122" i="10"/>
  <c r="B121" i="10"/>
  <c r="B118" i="10"/>
  <c r="B117" i="10"/>
  <c r="B115" i="10"/>
  <c r="B114" i="10"/>
  <c r="B112" i="10"/>
  <c r="B111" i="10"/>
  <c r="B109" i="10"/>
  <c r="B108" i="10"/>
  <c r="B106" i="10"/>
  <c r="B105" i="10"/>
  <c r="B99" i="10"/>
  <c r="B98" i="10"/>
  <c r="B102" i="10"/>
  <c r="B101" i="10"/>
  <c r="B96" i="10"/>
  <c r="B95" i="10"/>
  <c r="B93" i="10"/>
  <c r="B92" i="10"/>
  <c r="B90" i="10"/>
  <c r="B89" i="10"/>
  <c r="B86" i="10"/>
  <c r="B85" i="10"/>
  <c r="B83" i="10"/>
  <c r="B82" i="10"/>
  <c r="B80" i="10"/>
  <c r="B79" i="10"/>
  <c r="B77" i="10"/>
  <c r="B76" i="10"/>
  <c r="B51" i="10"/>
  <c r="B45" i="10"/>
  <c r="B42" i="10"/>
  <c r="B38" i="10"/>
  <c r="B35" i="10"/>
  <c r="B32" i="10"/>
  <c r="B29" i="10"/>
  <c r="B26" i="10"/>
  <c r="B22" i="10"/>
  <c r="B19" i="10"/>
  <c r="B16" i="10"/>
  <c r="B13" i="10"/>
  <c r="B10" i="10"/>
  <c r="B64" i="10"/>
  <c r="B61" i="10"/>
  <c r="B58" i="10"/>
  <c r="B74" i="10"/>
  <c r="B73" i="10"/>
  <c r="A120" i="10"/>
  <c r="G120" i="10"/>
  <c r="K104" i="10"/>
  <c r="G104" i="10"/>
  <c r="A104" i="10"/>
  <c r="I104" i="10"/>
  <c r="K88" i="10"/>
  <c r="I88" i="10"/>
  <c r="G88" i="10"/>
  <c r="A88" i="10"/>
  <c r="A72" i="10"/>
  <c r="K72" i="10"/>
  <c r="I72" i="10"/>
  <c r="G72" i="10"/>
  <c r="I120" i="10"/>
  <c r="K120" i="10"/>
  <c r="E24" i="14"/>
  <c r="F24" i="14"/>
  <c r="G24" i="14"/>
  <c r="H24" i="14"/>
  <c r="E53" i="14"/>
  <c r="F53" i="14"/>
  <c r="G53" i="14"/>
  <c r="H53" i="14"/>
  <c r="E35" i="14"/>
  <c r="F35" i="14"/>
  <c r="G35" i="14"/>
  <c r="H35" i="14"/>
  <c r="E71" i="14"/>
  <c r="F71" i="14"/>
  <c r="G71" i="14"/>
  <c r="H71" i="14"/>
  <c r="E88" i="14"/>
  <c r="F88" i="14"/>
  <c r="G88" i="14"/>
  <c r="H88" i="14"/>
  <c r="E24" i="13"/>
  <c r="F24" i="13"/>
  <c r="G24" i="13"/>
  <c r="H24" i="13"/>
  <c r="E35" i="13"/>
  <c r="E53" i="13"/>
  <c r="E70" i="13"/>
  <c r="E87" i="13"/>
  <c r="F35" i="13"/>
  <c r="F53" i="13"/>
  <c r="F70" i="13"/>
  <c r="F87" i="13"/>
  <c r="G35" i="13"/>
  <c r="G53" i="13"/>
  <c r="G70" i="13"/>
  <c r="G87" i="13"/>
  <c r="H35" i="13"/>
  <c r="H53" i="13"/>
  <c r="H70" i="13"/>
  <c r="H87" i="13"/>
  <c r="E86" i="13"/>
  <c r="F86" i="13"/>
  <c r="G86" i="13"/>
  <c r="H86" i="13"/>
  <c r="E24" i="12"/>
  <c r="F24" i="12"/>
  <c r="G24" i="12"/>
  <c r="H24" i="12"/>
  <c r="E35" i="12"/>
  <c r="F35" i="12"/>
  <c r="G35" i="12"/>
  <c r="H35" i="12"/>
  <c r="E53" i="12"/>
  <c r="F53" i="12"/>
  <c r="G53" i="12"/>
  <c r="H53" i="12"/>
  <c r="E70" i="12"/>
  <c r="F70" i="12"/>
  <c r="G70" i="12"/>
  <c r="H70" i="12"/>
  <c r="E86" i="12"/>
  <c r="F86" i="12"/>
  <c r="G86" i="12"/>
  <c r="H86" i="12"/>
  <c r="E24" i="11"/>
  <c r="F24" i="11"/>
  <c r="G24" i="11"/>
  <c r="H24" i="11"/>
  <c r="E35" i="11"/>
  <c r="F35" i="11"/>
  <c r="G35" i="11"/>
  <c r="H35" i="11"/>
  <c r="E53" i="11"/>
  <c r="F53" i="11"/>
  <c r="G53" i="11"/>
  <c r="H53" i="11"/>
  <c r="E70" i="11"/>
  <c r="F70" i="11"/>
  <c r="G70" i="11"/>
  <c r="H70" i="11"/>
  <c r="E86" i="11"/>
  <c r="F86" i="11"/>
  <c r="G86" i="11"/>
  <c r="H86" i="11"/>
  <c r="A8" i="10"/>
  <c r="G8" i="10"/>
  <c r="I8" i="10"/>
  <c r="K8" i="10"/>
  <c r="B9" i="10"/>
  <c r="E9" i="10"/>
  <c r="J10" i="10"/>
  <c r="L9" i="10"/>
  <c r="H10" i="10"/>
  <c r="H11" i="10"/>
  <c r="B12" i="10"/>
  <c r="H12" i="10"/>
  <c r="L12" i="10"/>
  <c r="B15" i="10"/>
  <c r="E15" i="10"/>
  <c r="J16" i="10"/>
  <c r="L15" i="10"/>
  <c r="H16" i="10"/>
  <c r="J17" i="10"/>
  <c r="H17" i="10"/>
  <c r="B18" i="10"/>
  <c r="J18" i="10"/>
  <c r="L18" i="10"/>
  <c r="J19" i="10"/>
  <c r="J20" i="10"/>
  <c r="B21" i="10"/>
  <c r="E21" i="10"/>
  <c r="J23" i="10"/>
  <c r="L21" i="10"/>
  <c r="H22" i="10"/>
  <c r="H23" i="10"/>
  <c r="A24" i="10"/>
  <c r="G24" i="10"/>
  <c r="I24" i="10"/>
  <c r="K24" i="10"/>
  <c r="B25" i="10"/>
  <c r="E25" i="10"/>
  <c r="J26" i="10"/>
  <c r="L25" i="10"/>
  <c r="H26" i="10"/>
  <c r="J27" i="10"/>
  <c r="H27" i="10"/>
  <c r="B28" i="10"/>
  <c r="H28" i="10"/>
  <c r="L28" i="10"/>
  <c r="B31" i="10"/>
  <c r="E31" i="10"/>
  <c r="L31" i="10"/>
  <c r="H32" i="10"/>
  <c r="H33" i="10"/>
  <c r="B34" i="10"/>
  <c r="L34" i="10"/>
  <c r="B37" i="10"/>
  <c r="E37" i="10"/>
  <c r="L37" i="10"/>
  <c r="H38" i="10"/>
  <c r="H39" i="10"/>
  <c r="A40" i="10"/>
  <c r="G40" i="10"/>
  <c r="I40" i="10"/>
  <c r="K40" i="10"/>
  <c r="B41" i="10"/>
  <c r="E41" i="10"/>
  <c r="L41" i="10"/>
  <c r="H42" i="10"/>
  <c r="H43" i="10"/>
  <c r="B44" i="10"/>
  <c r="L44" i="10"/>
  <c r="H45" i="10"/>
  <c r="B50" i="10"/>
  <c r="E50" i="10"/>
  <c r="L50" i="10"/>
  <c r="H51" i="10"/>
  <c r="H52" i="10"/>
  <c r="A56" i="10"/>
  <c r="G56" i="10"/>
  <c r="I56" i="10"/>
  <c r="K56" i="10"/>
  <c r="B57" i="10"/>
  <c r="E57" i="10"/>
  <c r="L57" i="10"/>
  <c r="H58" i="10"/>
  <c r="H59" i="10"/>
  <c r="B60" i="10"/>
  <c r="H60" i="10"/>
  <c r="L60" i="10"/>
  <c r="B63" i="10"/>
  <c r="E63" i="10"/>
  <c r="L63" i="10"/>
  <c r="B66" i="10"/>
  <c r="E66" i="10"/>
  <c r="J66" i="10"/>
  <c r="L66" i="10"/>
  <c r="H67" i="10"/>
  <c r="H68" i="10"/>
  <c r="B69" i="10"/>
  <c r="L69" i="10"/>
  <c r="E24" i="5"/>
  <c r="F24" i="5"/>
  <c r="G24" i="5"/>
  <c r="H24" i="5"/>
  <c r="E35" i="5"/>
  <c r="F35" i="5"/>
  <c r="G35" i="5"/>
  <c r="H35" i="5"/>
  <c r="E53" i="5"/>
  <c r="F53" i="5"/>
  <c r="G53" i="5"/>
  <c r="H53" i="5"/>
  <c r="E70" i="5"/>
  <c r="F70" i="5"/>
  <c r="G70" i="5"/>
  <c r="H70" i="5"/>
  <c r="E86" i="5"/>
  <c r="F86" i="5"/>
  <c r="G86" i="5"/>
  <c r="H86" i="5"/>
  <c r="E52" i="4"/>
  <c r="F52" i="4"/>
  <c r="G52" i="4"/>
  <c r="H52" i="4"/>
  <c r="E85" i="4"/>
  <c r="F85" i="4"/>
  <c r="G85" i="4"/>
  <c r="H85" i="4"/>
  <c r="E24" i="3"/>
  <c r="F24" i="3"/>
  <c r="G24" i="3"/>
  <c r="H24" i="3"/>
  <c r="E35" i="3"/>
  <c r="F35" i="3"/>
  <c r="G35" i="3"/>
  <c r="H35" i="3"/>
  <c r="E85" i="3"/>
  <c r="F85" i="3"/>
  <c r="G85" i="3"/>
  <c r="H85" i="3"/>
  <c r="E69" i="3"/>
  <c r="F69" i="3"/>
  <c r="G69" i="3"/>
  <c r="H69" i="3"/>
  <c r="E52" i="3"/>
  <c r="F52" i="3"/>
  <c r="G52" i="3"/>
  <c r="H52" i="3"/>
  <c r="E24" i="2"/>
  <c r="F24" i="2"/>
  <c r="G24" i="2"/>
  <c r="H24" i="2"/>
  <c r="E35" i="2"/>
  <c r="F35" i="2"/>
  <c r="G35" i="2"/>
  <c r="H35" i="2"/>
  <c r="E53" i="2"/>
  <c r="F53" i="2"/>
  <c r="G53" i="2"/>
  <c r="H53" i="2"/>
  <c r="E70" i="2"/>
  <c r="F70" i="2"/>
  <c r="G70" i="2"/>
  <c r="H70" i="2"/>
  <c r="E87" i="2"/>
  <c r="F87" i="2"/>
  <c r="G87" i="2"/>
  <c r="H87" i="2"/>
  <c r="H87" i="5"/>
  <c r="G89" i="14"/>
  <c r="H89" i="14"/>
  <c r="G87" i="12"/>
  <c r="H87" i="12"/>
  <c r="F87" i="12"/>
  <c r="E87" i="12"/>
  <c r="E87" i="11"/>
  <c r="H87" i="11"/>
  <c r="G87" i="11"/>
  <c r="F87" i="11"/>
  <c r="G87" i="5"/>
  <c r="F87" i="5"/>
  <c r="E87" i="5"/>
  <c r="F88" i="2"/>
  <c r="G88" i="2"/>
  <c r="H88" i="2"/>
  <c r="E88" i="2"/>
  <c r="E89" i="14"/>
  <c r="F89" i="14"/>
  <c r="G86" i="3"/>
  <c r="F86" i="3"/>
  <c r="E86" i="3"/>
  <c r="H86" i="3"/>
  <c r="G88" i="13"/>
  <c r="F88" i="13"/>
  <c r="H88" i="13"/>
  <c r="G90" i="14"/>
  <c r="F90" i="14"/>
  <c r="H90" i="14"/>
  <c r="H88" i="12"/>
  <c r="F88" i="11"/>
  <c r="G88" i="11"/>
  <c r="G88" i="12"/>
  <c r="F88" i="12"/>
  <c r="H88" i="11"/>
  <c r="G88" i="5"/>
  <c r="H88" i="5"/>
  <c r="F88" i="5"/>
  <c r="F87" i="3"/>
  <c r="H87" i="3"/>
  <c r="F87" i="4"/>
  <c r="H87" i="4"/>
  <c r="G87" i="4"/>
  <c r="H89" i="2"/>
  <c r="G89" i="2"/>
  <c r="F89" i="2"/>
  <c r="G87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<sst xmlns="http://schemas.openxmlformats.org/spreadsheetml/2006/main" count="1872" uniqueCount="558">
  <si>
    <t>Tallinna Hiiu kooli koolilõuna menüü</t>
  </si>
  <si>
    <t>Koolilõuna menüü</t>
  </si>
  <si>
    <t>17. nädal</t>
  </si>
  <si>
    <t>Esmaspäev</t>
  </si>
  <si>
    <t>Koostisosad</t>
  </si>
  <si>
    <t>Kogus, g</t>
  </si>
  <si>
    <t>Energia, kcal</t>
  </si>
  <si>
    <t>Süsivesikud, g</t>
  </si>
  <si>
    <t>Rasvad, g</t>
  </si>
  <si>
    <t>Valgud, g</t>
  </si>
  <si>
    <t>Kanakaste kurkumiga (L)</t>
  </si>
  <si>
    <r>
      <t>Kanaliha, mugulsibul, maisitärklis,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kurkum, must pipar, söögisool, vesi, toiduõli, petersell</t>
    </r>
  </si>
  <si>
    <t xml:space="preserve">Kodune sealihaguljašš </t>
  </si>
  <si>
    <t>Sealiha, vesi, rohelinepaprika, mugulsibul, tomatipüree, toiduõli, küüslauk, petersell, jahvatatud paprika, söögisool, loorber, must pipar, vürtsköömen</t>
  </si>
  <si>
    <t>Taimetoit</t>
  </si>
  <si>
    <t>Läätseguljašš (mahe)</t>
  </si>
  <si>
    <t>Läätsed ,vesi, roheline paprika, mugulsibul, tomatipüree, toiduõli, küüslauk, värske petersell, jahvatatud paprika, söögisool, loorber, must pipar, vürtsköömen</t>
  </si>
  <si>
    <t>Kaalikas, röstitud</t>
  </si>
  <si>
    <t xml:space="preserve">Kaalikas, toiduõli, söögisool </t>
  </si>
  <si>
    <t>Täisterapasta/pasta (G)</t>
  </si>
  <si>
    <r>
      <rPr>
        <b/>
        <sz val="12"/>
        <color rgb="FF000000"/>
        <rFont val="Dussmann"/>
        <charset val="186"/>
      </rPr>
      <t>Täisterapasta/pasta</t>
    </r>
    <r>
      <rPr>
        <sz val="12"/>
        <color rgb="FF000000"/>
        <rFont val="Dussmann"/>
        <charset val="186"/>
      </rPr>
      <t xml:space="preserve"> </t>
    </r>
    <r>
      <rPr>
        <i/>
        <sz val="12"/>
        <color rgb="FF000000"/>
        <rFont val="Dussmann"/>
        <charset val="186"/>
      </rPr>
      <t>(</t>
    </r>
    <r>
      <rPr>
        <b/>
        <i/>
        <sz val="10"/>
        <color rgb="FF000000"/>
        <rFont val="Dussmann"/>
        <charset val="186"/>
      </rPr>
      <t>durumnisujahu</t>
    </r>
    <r>
      <rPr>
        <i/>
        <sz val="10"/>
        <color rgb="FF000000"/>
        <rFont val="Dussmann"/>
        <charset val="186"/>
      </rPr>
      <t>, vesi)</t>
    </r>
    <r>
      <rPr>
        <sz val="12"/>
        <color indexed="8"/>
        <rFont val="Dussmann"/>
        <charset val="186"/>
      </rPr>
      <t>, söögisool, vesi, toiduõli</t>
    </r>
  </si>
  <si>
    <t>Riis, aurutatud</t>
  </si>
  <si>
    <t xml:space="preserve">Riis, vesi, söögisool </t>
  </si>
  <si>
    <t>Peedi-küüslaugusalat</t>
  </si>
  <si>
    <t>Peet, küüslauk</t>
  </si>
  <si>
    <t>Kapsa-porgandisalat</t>
  </si>
  <si>
    <t>Valge peakapsas, porgand, suhkur, söögisool, sidrunimahl, toiduõli</t>
  </si>
  <si>
    <t>Hiina kapsas, mais, šampinjonid peterselliga</t>
  </si>
  <si>
    <t>Salatikaste</t>
  </si>
  <si>
    <r>
      <t xml:space="preserve">Õunamahl, õunaäädikas, toiduõli, sidrunimahl,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must pipar, petersell</t>
    </r>
  </si>
  <si>
    <t>Seemnesegu</t>
  </si>
  <si>
    <r>
      <t xml:space="preserve">Kõrvitsaseemned, päevalilleseemned, </t>
    </r>
    <r>
      <rPr>
        <b/>
        <sz val="12"/>
        <rFont val="Dussmann"/>
        <family val="2"/>
        <charset val="186"/>
      </rPr>
      <t>seesamiseemned</t>
    </r>
  </si>
  <si>
    <t>PRIA</t>
  </si>
  <si>
    <t>Piimatooted (piim, keefir) (L)</t>
  </si>
  <si>
    <t>Rukkileiva- ja sepikutoodete valik (G)</t>
  </si>
  <si>
    <t xml:space="preserve">Õun </t>
  </si>
  <si>
    <t>Kokku:</t>
  </si>
  <si>
    <t>Teisipäev</t>
  </si>
  <si>
    <t xml:space="preserve">Värskekapsaborš sealihaga </t>
  </si>
  <si>
    <t>Peet, kartul, porgand, valge peakapsas, pastinaak, mugulsibul, tomatipasta, seapuljong, vesi, toiduõli, sealiha, loorber, söögisool, must pipar, sidrunimahl, petersell</t>
  </si>
  <si>
    <t>Selge kalasupp köögiviljadega</t>
  </si>
  <si>
    <r>
      <t xml:space="preserve">Valge </t>
    </r>
    <r>
      <rPr>
        <b/>
        <sz val="12"/>
        <rFont val="Dussmann"/>
        <family val="2"/>
        <charset val="186"/>
      </rPr>
      <t>kala</t>
    </r>
    <r>
      <rPr>
        <sz val="12"/>
        <rFont val="Dussmann"/>
        <family val="2"/>
        <charset val="186"/>
      </rPr>
      <t>, porgand, lillkapsas, kartul, porgand, mugulsibul, küüslauk, porrulauk, toiduõli, must pipar, söögisool, vesi, värske till</t>
    </r>
  </si>
  <si>
    <t xml:space="preserve">Värskekapsaborš punaste ubadega </t>
  </si>
  <si>
    <t>Peet, kartul, porgand, peakapsas, pastinaak, punane uba, mugulsibul, tomatipasta, toiduõli, loorber, söögisool, must pipar, sidrunimahl, petersell</t>
  </si>
  <si>
    <t>Hapukoor, R 10% (L)</t>
  </si>
  <si>
    <t>Jõhvika-mannavaht (G)</t>
  </si>
  <si>
    <r>
      <t xml:space="preserve">Jõhvikas,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>manna, suhkur, vesi, vanillisuhkur, söögisool</t>
    </r>
  </si>
  <si>
    <t>Porgand</t>
  </si>
  <si>
    <t>Kolmapäev</t>
  </si>
  <si>
    <t>Jogurti-ürdimarinaadis broileri poolkoib (L, PT)</t>
  </si>
  <si>
    <r>
      <t xml:space="preserve">Broileri poolkoib, 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family val="2"/>
        <charset val="186"/>
      </rPr>
      <t>, küüslauk, petersell, Prantsuse ürdisegu, toiduõli, söögisool, must pipar</t>
    </r>
  </si>
  <si>
    <t>Paneeritud ahjukala (G, PT)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</si>
  <si>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toiduõli, söögisool, must pipar, sidrunikoor</t>
    </r>
  </si>
  <si>
    <t>Juurviljapihv (G, L, M, PT)</t>
  </si>
  <si>
    <r>
      <t xml:space="preserve">Porgand, pastinaak, kartul, täistera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 </t>
    </r>
    <r>
      <rPr>
        <b/>
        <sz val="12"/>
        <color rgb="FF000000"/>
        <rFont val="Dussmann"/>
        <family val="2"/>
        <charset val="186"/>
      </rPr>
      <t>kaerahelbed,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indexed="8"/>
        <rFont val="Dussmann"/>
        <family val="2"/>
        <charset val="186"/>
      </rPr>
      <t xml:space="preserve">, kuivatatud tüümian,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must pipar</t>
    </r>
  </si>
  <si>
    <t>Külm jogurtikaste maitserohelisega (L)</t>
  </si>
  <si>
    <r>
      <t xml:space="preserve">Till, roheline sibul, 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söögisool, suhkur</t>
    </r>
  </si>
  <si>
    <t>Rooskapsas, röstitud</t>
  </si>
  <si>
    <t>Rooskapsas, söögisool, toiduõli</t>
  </si>
  <si>
    <t>Kartuli-porgandipüree (L)</t>
  </si>
  <si>
    <r>
      <t xml:space="preserve">Kartul, porgand,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vesi</t>
    </r>
  </si>
  <si>
    <t>Kuskuss, keedetud (G)</t>
  </si>
  <si>
    <r>
      <rPr>
        <b/>
        <sz val="12"/>
        <rFont val="Dussmann"/>
        <family val="2"/>
        <charset val="186"/>
      </rPr>
      <t>Kuskuss (</t>
    </r>
    <r>
      <rPr>
        <i/>
        <sz val="10"/>
        <rFont val="Dussmann"/>
        <family val="2"/>
        <charset val="186"/>
      </rPr>
      <t xml:space="preserve">Durum </t>
    </r>
    <r>
      <rPr>
        <b/>
        <i/>
        <sz val="10"/>
        <rFont val="Dussmann"/>
        <family val="2"/>
        <charset val="186"/>
      </rPr>
      <t>nisujahu</t>
    </r>
    <r>
      <rPr>
        <b/>
        <sz val="12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</si>
  <si>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Kapsa-maisi-paprikasalat</t>
  </si>
  <si>
    <t>Valge peakapsas, mais, paprika</t>
  </si>
  <si>
    <t>Hiina kapsa salat tomati ja spinatiga</t>
  </si>
  <si>
    <t>Hiina kapsas, tomat, spinat</t>
  </si>
  <si>
    <t>Porgand, roheline hernes, marineeritud punane sibul</t>
  </si>
  <si>
    <r>
      <t>Porgand, roheline hernes, marineeritud punane sibul</t>
    </r>
    <r>
      <rPr>
        <i/>
        <sz val="10"/>
        <color rgb="FF000000"/>
        <rFont val="Dussmann"/>
        <family val="2"/>
        <charset val="186"/>
      </rPr>
      <t xml:space="preserve"> (punane mugulsibul, vesi, sidrunimahl, suhkur, söögisool, must pipar, punaseveiniäädikas)</t>
    </r>
  </si>
  <si>
    <t>Pirn</t>
  </si>
  <si>
    <t>Neljapäev</t>
  </si>
  <si>
    <t xml:space="preserve">Magushapu sealihapada seesamiseemnetega </t>
  </si>
  <si>
    <r>
      <t xml:space="preserve">Sealiha, porgand, ananass, punane paprika, mugulsibul,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, sool</t>
    </r>
    <r>
      <rPr>
        <sz val="12"/>
        <color rgb="FF000000"/>
        <rFont val="Dussmann"/>
        <family val="2"/>
        <charset val="186"/>
      </rPr>
      <t>),</t>
    </r>
    <r>
      <rPr>
        <sz val="12"/>
        <color indexed="8"/>
        <rFont val="Dussmann"/>
        <family val="2"/>
        <charset val="186"/>
      </rPr>
      <t xml:space="preserve"> suhkur, tomatipasta, ananassimahl, maisitärklis, toiduõli, küüslauk, ingver, must pipar, söögisool, </t>
    </r>
    <r>
      <rPr>
        <b/>
        <sz val="12"/>
        <color rgb="FF000000"/>
        <rFont val="Dussmann"/>
        <family val="2"/>
        <charset val="186"/>
      </rPr>
      <t>seesamiseemned</t>
    </r>
    <r>
      <rPr>
        <sz val="12"/>
        <color indexed="8"/>
        <rFont val="Dussmann"/>
        <family val="2"/>
        <charset val="186"/>
      </rPr>
      <t xml:space="preserve">, toiduõli, vesi </t>
    </r>
  </si>
  <si>
    <t>Koorene kanaliha-seenehautis (G, L)</t>
  </si>
  <si>
    <t>Lillkapsas magushapus kastmes</t>
  </si>
  <si>
    <t>Brokoli ja lillkapsas, aurutatud</t>
  </si>
  <si>
    <t>Bulgur, keedetud (G)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</si>
  <si>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nisu)</t>
    </r>
    <r>
      <rPr>
        <i/>
        <sz val="10"/>
        <rFont val="Dussmann"/>
        <family val="2"/>
        <charset val="186"/>
      </rPr>
      <t xml:space="preserve">, </t>
    </r>
    <r>
      <rPr>
        <sz val="12"/>
        <rFont val="Dussmann"/>
        <family val="2"/>
        <charset val="186"/>
      </rPr>
      <t>vesi, söögisool</t>
    </r>
  </si>
  <si>
    <t xml:space="preserve">Porgandi-mangosalat </t>
  </si>
  <si>
    <t>Porgand, mango, toiduõli</t>
  </si>
  <si>
    <t>Selleri-peedisalat tilliga</t>
  </si>
  <si>
    <r>
      <t xml:space="preserve">Peet,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>, värske till</t>
    </r>
  </si>
  <si>
    <t>Valge peakapsas, läätsed, redis</t>
  </si>
  <si>
    <t>Apelsin</t>
  </si>
  <si>
    <t>Reede</t>
  </si>
  <si>
    <t xml:space="preserve">Bolognese kaste </t>
  </si>
  <si>
    <t>Veisehakkliha, mugulsibul, küüslauk, porgand, tomat, tomatipasta, kuivatatud pune, kuivataud basiilik, söögisool, must pipar, vesi</t>
  </si>
  <si>
    <t>Sealihakaste tilliga (G, L)</t>
  </si>
  <si>
    <r>
      <t xml:space="preserve">Sealiha, mugulsibul, vesi,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toiduõli,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must pipar, söögisool, till</t>
    </r>
  </si>
  <si>
    <t>Aedoad, aurutatud</t>
  </si>
  <si>
    <r>
      <rPr>
        <b/>
        <sz val="12"/>
        <color rgb="FF000000"/>
        <rFont val="Dussmann"/>
        <family val="2"/>
        <charset val="186"/>
      </rPr>
      <t>Täisterapasta/pasta</t>
    </r>
    <r>
      <rPr>
        <i/>
        <sz val="12"/>
        <color rgb="FF000000"/>
        <rFont val="Dussmann"/>
        <family val="2"/>
        <charset val="186"/>
      </rPr>
      <t xml:space="preserve"> 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söögisool, vesi, toiduõli</t>
    </r>
  </si>
  <si>
    <t>Tatar, aurutatud</t>
  </si>
  <si>
    <t xml:space="preserve">Tatar, söögisool, vesi </t>
  </si>
  <si>
    <t>Kolme kapsa salat ürdiõliga</t>
  </si>
  <si>
    <t>Peakapsas valge, peakapsas punane, rooskapsas, salatikaste ( toiduõli, kuivatatud tüümian, kuivatatud basiilik, kuivatatud pune, kuivatatud petersell)</t>
  </si>
  <si>
    <t>Porgandi-paprikasalat</t>
  </si>
  <si>
    <t>Porgand, paprika, toiduõli</t>
  </si>
  <si>
    <t>Porgand, kikerherned küüslaugu ja peterselliga, peet</t>
  </si>
  <si>
    <t>Porgand, kikerherned küüslaugu ja peterselliga (kikerhernes, küüslauk, toiduõli, söögisool, petersell), peet</t>
  </si>
  <si>
    <t>NÄDALA KESKMINE KOKKU:</t>
  </si>
  <si>
    <t>Põhitoitainetest saadava energia osakaal koguenergiast (%E)</t>
  </si>
  <si>
    <t>Nõutud vahemik kahe nädala keskmisena</t>
  </si>
  <si>
    <t>700-800 kcal</t>
  </si>
  <si>
    <t>45-60%E</t>
  </si>
  <si>
    <t>25-40%E</t>
  </si>
  <si>
    <t>10-20%E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</si>
  <si>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</si>
  <si>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</si>
  <si>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</si>
  <si>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4.- 9.klassi vanuserühma toiduenergia ja toitainete vajadusest, järgides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</si>
  <si>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</si>
  <si>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</si>
  <si>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</si>
  <si>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</si>
  <si>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</si>
  <si>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</si>
  <si>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</si>
  <si>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</si>
  <si>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</si>
  <si>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</si>
  <si>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</si>
  <si>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18. nädal</t>
  </si>
  <si>
    <t>Azuu veiselihaga (G)</t>
  </si>
  <si>
    <t>Veiseliha, toiduõli, nisujahu, mugulsibul, küüslauk, tomatipüree, vesi, hapukurk, söögisool, must pipar, jahvatatud paprika, loorber, petersell</t>
  </si>
  <si>
    <t>Kalkunipada Vahemere ürtidega (G)</t>
  </si>
  <si>
    <r>
      <t xml:space="preserve">Kalkuniliha, paprika, pastinaak, mugulsibul, küüslauk, porgand, porrulauk,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söögisool, must pipar, kuivatatud tüümian, kuivatatud basiilik, pune, purustatud tomat, kuivatatud rosmariin, kuivatatud petersell, jahvatatud paprika,  toiduõli, vesi</t>
    </r>
  </si>
  <si>
    <t>Azuu punaste ubadega (G)</t>
  </si>
  <si>
    <t>Kartul, porgand, punane uba, mugulsibul, tomatipüree, hapukurk, toiduõli, jahvatatud paprika, loorber, petersell, must pipar</t>
  </si>
  <si>
    <t>Lillkapsas, aurutatud</t>
  </si>
  <si>
    <t>Kuskuss, aurutatud (G)</t>
  </si>
  <si>
    <t>Kuskuss, vesi, söögisool</t>
  </si>
  <si>
    <t xml:space="preserve">Tatar, vesi, söögisool </t>
  </si>
  <si>
    <t>Kapsa-mangosalat</t>
  </si>
  <si>
    <t>Valge peakapsas, mango</t>
  </si>
  <si>
    <t>Porgandi-apelsinisalat</t>
  </si>
  <si>
    <t>Porgand, apelsin, toiduõli</t>
  </si>
  <si>
    <t>Peet, kaalikas, mais</t>
  </si>
  <si>
    <t>PRIA Piimatooted (piim, keefir) (L)</t>
  </si>
  <si>
    <t xml:space="preserve">Pirn </t>
  </si>
  <si>
    <t>Hapukapsasupp sealihaga (G)</t>
  </si>
  <si>
    <r>
      <t xml:space="preserve">Sealiha, kartul, hapukapsas, porgand, mugulsibul, </t>
    </r>
    <r>
      <rPr>
        <b/>
        <sz val="12"/>
        <rFont val="Dussmann"/>
        <charset val="186"/>
      </rPr>
      <t>odra</t>
    </r>
    <r>
      <rPr>
        <sz val="12"/>
        <rFont val="Dussmann"/>
        <family val="2"/>
        <charset val="186"/>
      </rPr>
      <t>kruup, vesi, toiduõli, söögisool, suhkur</t>
    </r>
  </si>
  <si>
    <t>Kanasupp</t>
  </si>
  <si>
    <r>
      <t xml:space="preserve">Läätsed, kartul, hapukapsas, porgand, mugulsibul, </t>
    </r>
    <r>
      <rPr>
        <b/>
        <sz val="12"/>
        <rFont val="Dussmann"/>
        <charset val="186"/>
      </rPr>
      <t>odra</t>
    </r>
    <r>
      <rPr>
        <sz val="12"/>
        <rFont val="Dussmann"/>
        <family val="2"/>
        <charset val="186"/>
      </rPr>
      <t>kruup, vesi, toiduõli, söögisool, suhkur</t>
    </r>
  </si>
  <si>
    <t>Hapukapsasupp läätsetega (G)</t>
  </si>
  <si>
    <r>
      <t xml:space="preserve">Hernes, </t>
    </r>
    <r>
      <rPr>
        <b/>
        <sz val="12"/>
        <rFont val="Dussmann"/>
        <family val="2"/>
        <charset val="186"/>
      </rPr>
      <t>odrakruup</t>
    </r>
    <r>
      <rPr>
        <sz val="12"/>
        <rFont val="Dussmann"/>
        <family val="2"/>
        <charset val="186"/>
      </rPr>
      <t>, porgand, mugulsibul, loorber, söögisool, värske petersell, toiduõli, vesi</t>
    </r>
  </si>
  <si>
    <r>
      <rPr>
        <b/>
        <sz val="14"/>
        <color rgb="FF000000"/>
        <rFont val="Dussmann"/>
        <charset val="186"/>
      </rPr>
      <t>Sai</t>
    </r>
    <r>
      <rPr>
        <sz val="14"/>
        <color rgb="FF000000"/>
        <rFont val="Dussmann"/>
        <charset val="186"/>
      </rPr>
      <t>, õun, suhkur, kaneel,</t>
    </r>
    <r>
      <rPr>
        <b/>
        <sz val="14"/>
        <color rgb="FF000000"/>
        <rFont val="Dussmann"/>
        <charset val="186"/>
      </rPr>
      <t xml:space="preserve"> kanamuna</t>
    </r>
    <r>
      <rPr>
        <sz val="14"/>
        <color rgb="FF000000"/>
        <rFont val="Dussmann"/>
        <charset val="186"/>
      </rPr>
      <t xml:space="preserve">, </t>
    </r>
    <r>
      <rPr>
        <b/>
        <sz val="14"/>
        <color rgb="FF000000"/>
        <rFont val="Dussmann"/>
        <charset val="186"/>
      </rPr>
      <t>piim</t>
    </r>
    <r>
      <rPr>
        <sz val="14"/>
        <color rgb="FF000000"/>
        <rFont val="Dussmann"/>
        <charset val="186"/>
      </rPr>
      <t>,</t>
    </r>
    <r>
      <rPr>
        <b/>
        <sz val="14"/>
        <color rgb="FF000000"/>
        <rFont val="Dussmann"/>
        <charset val="186"/>
      </rPr>
      <t xml:space="preserve"> või</t>
    </r>
  </si>
  <si>
    <t xml:space="preserve">Kapsas </t>
  </si>
  <si>
    <t>Hakkliha-suvikõrvitsapikkpoiss (M, PT)</t>
  </si>
  <si>
    <r>
      <t xml:space="preserve">Sea-veise segahakkliha, </t>
    </r>
    <r>
      <rPr>
        <b/>
        <sz val="12"/>
        <color rgb="FF000000"/>
        <rFont val="Dussmann"/>
        <charset val="186"/>
      </rPr>
      <t>riivsai</t>
    </r>
    <r>
      <rPr>
        <sz val="12"/>
        <color indexed="8"/>
        <rFont val="Dussmann"/>
        <family val="2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indexed="8"/>
        <rFont val="Dussmann"/>
        <family val="2"/>
        <charset val="186"/>
      </rPr>
      <t>, mugulsibul, porgand, suvikõrvits, söögisool, must pipar</t>
    </r>
  </si>
  <si>
    <t>Porgandi-suvikõrvitsa pikkpoiss (G, M, PT)</t>
  </si>
  <si>
    <r>
      <t>Porgand, suvikõrvits, pastinaak, mugulsibul,</t>
    </r>
    <r>
      <rPr>
        <b/>
        <sz val="12"/>
        <color rgb="FF000000"/>
        <rFont val="Dussmann"/>
        <family val="2"/>
        <charset val="186"/>
      </rPr>
      <t xml:space="preserve"> kanamuna</t>
    </r>
    <r>
      <rPr>
        <sz val="12"/>
        <color indexed="8"/>
        <rFont val="Dussmann"/>
        <family val="2"/>
        <charset val="186"/>
      </rPr>
      <t xml:space="preserve">, söögisool, must pipar, toiduõli, </t>
    </r>
    <r>
      <rPr>
        <b/>
        <sz val="12"/>
        <color rgb="FF000000"/>
        <rFont val="Dussmann"/>
        <family val="2"/>
        <charset val="186"/>
      </rPr>
      <t>riivsai,</t>
    </r>
    <r>
      <rPr>
        <sz val="12"/>
        <color indexed="8"/>
        <rFont val="Dussmann"/>
        <family val="2"/>
        <charset val="186"/>
      </rPr>
      <t xml:space="preserve"> tüümian, kuivatatud, pune, kuivatatud, petersell, kuivatatud, basiilik</t>
    </r>
  </si>
  <si>
    <t>Soe valge kaste (G, L)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</si>
  <si>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</si>
  <si>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t>Ahjuköögiviljad</t>
  </si>
  <si>
    <t>Kaalikas, bataat, pastinaak, porgand, paprika, mugulsibul, kuivatatud roosmariin, toiduõli</t>
  </si>
  <si>
    <t>Kartulipuder (L)</t>
  </si>
  <si>
    <r>
      <t xml:space="preserve">Kartul,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</si>
  <si>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t>Kapsa-kurgisalat tilliga</t>
  </si>
  <si>
    <t xml:space="preserve">Valge peakapsas, värske kurk, till </t>
  </si>
  <si>
    <t>Kaalika-porgandisalat</t>
  </si>
  <si>
    <t xml:space="preserve">Kaalikas, porgand, toiduõli </t>
  </si>
  <si>
    <t>Porgand, mais, brokoli</t>
  </si>
  <si>
    <t>Värskekapsahautis segahakklihaga</t>
  </si>
  <si>
    <t>Valge peakapsas, sea-veise segahakkliha, porgand, mugulsibul, toiduõli, vesi, söögisool, must pipar, till</t>
  </si>
  <si>
    <t>Kalapada värviliste köögiviljadega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</si>
  <si>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küüslauk, porgand, paprika, purustatud tomat, toiduõli, sidrunimahl, kuivatatud pune, kuivatatud tüümian, pastinaak, mais, loorber, söögisool, must pipar, petersell</t>
    </r>
  </si>
  <si>
    <t>Värskekapsahautis roheliste hernestega</t>
  </si>
  <si>
    <t>Valge peakapsas, rohelised herned, porgand, mugulsibul, toiduõli, vesi, söögisool, must pipar, till</t>
  </si>
  <si>
    <t>Kartul, aurutatud (mahe)</t>
  </si>
  <si>
    <t>Kõrvitsa-porgandi-virsikusalat</t>
  </si>
  <si>
    <t>Kõrvits, porgand, virsik</t>
  </si>
  <si>
    <t>Kapsa-porrulaugu salat</t>
  </si>
  <si>
    <t>Valge peakapsas, porrulauk</t>
  </si>
  <si>
    <t>Kaalikas, hernes, porrulauk</t>
  </si>
  <si>
    <t>19. nädal</t>
  </si>
  <si>
    <t>Kanapada ananassiga</t>
  </si>
  <si>
    <t>Kana kintsuliha, küüslauk, paprika, ananass, suvikõrvits, mugulsibul, purustatud tomat, tomatipasta, basiilik, vesi, toiduõli, suhkur, söögisool, must pipar</t>
  </si>
  <si>
    <t>Kurzeme strooganov (G, L)</t>
  </si>
  <si>
    <r>
      <t xml:space="preserve">Sealiha,  toorsuitsu peekon, mugulsibul, soolakurk,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</si>
  <si>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Suvikõrvitsa-oapada ananassiga (G, L)</t>
  </si>
  <si>
    <r>
      <t xml:space="preserve">Suvikõrvits, uba, paprika, porgand, mugulsibul, ananass, vesi, </t>
    </r>
    <r>
      <rPr>
        <b/>
        <sz val="12"/>
        <rFont val="Dussmann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family val="2"/>
        <charset val="186"/>
      </rPr>
      <t>, toiduõli, söögisool, must pipar</t>
    </r>
  </si>
  <si>
    <t>Aedoad, aurutatu</t>
  </si>
  <si>
    <t>Peedi-mädarõikasalat (L)</t>
  </si>
  <si>
    <r>
      <t xml:space="preserve">Peet, piprajuur (mädarõigas),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õun, suhkur, </t>
    </r>
  </si>
  <si>
    <t>Hiina kapsa-tomatisalat</t>
  </si>
  <si>
    <t>Porgand, porrulauk, lillkapsas</t>
  </si>
  <si>
    <t/>
  </si>
  <si>
    <t>PRIA Piimatooted (piim, keefir ) (L)</t>
  </si>
  <si>
    <t>Hakklihasupp</t>
  </si>
  <si>
    <t>Seahakkliha, kartul, porgand, mugulsibul, vesi, loorber, petersell, söögisool, must pipar</t>
  </si>
  <si>
    <t>Rassolnik kanalihaga (G)</t>
  </si>
  <si>
    <r>
      <t xml:space="preserve">Kanaliha,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</si>
  <si>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 xml:space="preserve">Juurviljasupp (L) </t>
  </si>
  <si>
    <r>
      <t xml:space="preserve">Kartul, porgand, mugulsibul, </t>
    </r>
    <r>
      <rPr>
        <b/>
        <sz val="12"/>
        <color rgb="FF000000"/>
        <rFont val="Dussmann"/>
        <charset val="186"/>
      </rPr>
      <t>juurseller</t>
    </r>
    <r>
      <rPr>
        <sz val="12"/>
        <color indexed="8"/>
        <rFont val="Dussmann"/>
        <family val="2"/>
        <charset val="186"/>
      </rPr>
      <t>, pastinaak, vesi, toidukoor, söögisool, petersell, värske</t>
    </r>
  </si>
  <si>
    <t>Kohupiimakreem mustikakisselliga (L)</t>
  </si>
  <si>
    <r>
      <t xml:space="preserve">Maitsestamata </t>
    </r>
    <r>
      <rPr>
        <b/>
        <sz val="12"/>
        <rFont val="Dussmann"/>
        <charset val="186"/>
      </rPr>
      <t>kohupiim</t>
    </r>
    <r>
      <rPr>
        <sz val="12"/>
        <rFont val="Dussmann"/>
        <charset val="186"/>
      </rPr>
      <t xml:space="preserve">, maitsestamata </t>
    </r>
    <r>
      <rPr>
        <b/>
        <sz val="12"/>
        <rFont val="Dussmann"/>
        <charset val="186"/>
      </rPr>
      <t>jogurt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vahukoor</t>
    </r>
    <r>
      <rPr>
        <sz val="12"/>
        <rFont val="Dussmann"/>
        <charset val="186"/>
      </rPr>
      <t>, suhkur, vanillisuhkur, mustikas, õunamahl, vesi, kartulitärklis, sidrunimahl</t>
    </r>
  </si>
  <si>
    <t>Gratineeritud valge kala (G, L)</t>
  </si>
  <si>
    <r>
      <t>Valge</t>
    </r>
    <r>
      <rPr>
        <b/>
        <sz val="12"/>
        <color rgb="FF000000"/>
        <rFont val="Dussmann"/>
        <family val="2"/>
        <charset val="186"/>
      </rPr>
      <t xml:space="preserve">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>, toiduõli, sidrunimahl, söögisool, must pipar, till</t>
    </r>
  </si>
  <si>
    <t>Sealiha, mugulsibul, toiduõli, vesi, söögisool, must pipar</t>
  </si>
  <si>
    <t>Läätse-porgandi pikkpoiss (G, M, PT)</t>
  </si>
  <si>
    <r>
      <rPr>
        <sz val="12"/>
        <color rgb="FF000000"/>
        <rFont val="Dussmann"/>
      </rPr>
      <t>Porgand, läätsed (punased/oranžid), pastinaak, mugulsibul, kana</t>
    </r>
    <r>
      <rPr>
        <b/>
        <sz val="12"/>
        <color rgb="FF000000"/>
        <rFont val="Dussmann"/>
      </rPr>
      <t>muna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riivsai</t>
    </r>
    <r>
      <rPr>
        <sz val="12"/>
        <color rgb="FF000000"/>
        <rFont val="Dussmann"/>
      </rPr>
      <t>, vesi, söögisool, must pipar, toiduõli, tüümian</t>
    </r>
  </si>
  <si>
    <t>50,00</t>
  </si>
  <si>
    <t>72,40</t>
  </si>
  <si>
    <t>9,15</t>
  </si>
  <si>
    <t>2,05</t>
  </si>
  <si>
    <t>3,31</t>
  </si>
  <si>
    <t>Lillkapsas, auruatatud</t>
  </si>
  <si>
    <t>Kartul, aurutatud</t>
  </si>
  <si>
    <t>Kaalikas, pastinaak, porgand, paprika, tüümian, toiduõli, söögisool</t>
  </si>
  <si>
    <t>Peedi-rohelisesibulasalat</t>
  </si>
  <si>
    <t>Peet, roheline sibul</t>
  </si>
  <si>
    <t>Kõrvits, porgand, hapukurk</t>
  </si>
  <si>
    <t>Böfstrooganov (G, L)</t>
  </si>
  <si>
    <r>
      <t xml:space="preserve">Veiseliha, </t>
    </r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mugulsibul, tomatipüree, </t>
    </r>
    <r>
      <rPr>
        <b/>
        <sz val="12"/>
        <color rgb="FF000000"/>
        <rFont val="Dussmann"/>
        <family val="2"/>
        <charset val="186"/>
      </rPr>
      <t>nisujahu,</t>
    </r>
    <r>
      <rPr>
        <sz val="12"/>
        <color indexed="8"/>
        <rFont val="Dussmann"/>
        <family val="2"/>
        <charset val="186"/>
      </rPr>
      <t xml:space="preserve"> vesi, toiduõli, </t>
    </r>
    <r>
      <rPr>
        <b/>
        <sz val="12"/>
        <color rgb="FF000000"/>
        <rFont val="Dussmann"/>
        <family val="2"/>
        <charset val="186"/>
      </rPr>
      <t>sinep,</t>
    </r>
    <r>
      <rPr>
        <sz val="12"/>
        <color indexed="8"/>
        <rFont val="Dussmann"/>
        <family val="2"/>
        <charset val="186"/>
      </rPr>
      <t xml:space="preserve"> petersell, söögisool, must pipar</t>
    </r>
  </si>
  <si>
    <t>Kana-paprikahautis (G, L)</t>
  </si>
  <si>
    <r>
      <t xml:space="preserve">Kanaliha, paprika, mugulsibul, küüslauk,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nisujahu</t>
    </r>
    <r>
      <rPr>
        <sz val="12"/>
        <color indexed="8"/>
        <rFont val="Dussmann"/>
        <family val="2"/>
        <charset val="186"/>
      </rPr>
      <t xml:space="preserve">, jahvatatud paprika, söögisool, must pipar, jahvatatud tüümian, toiduõli, vesi </t>
    </r>
  </si>
  <si>
    <t>Köögiviljastrooganov (G, L)</t>
  </si>
  <si>
    <r>
      <t>Porgand,</t>
    </r>
    <r>
      <rPr>
        <b/>
        <sz val="12"/>
        <color rgb="FF000000"/>
        <rFont val="Dussmann"/>
        <family val="2"/>
        <charset val="186"/>
      </rPr>
      <t xml:space="preserve"> juurseller,</t>
    </r>
    <r>
      <rPr>
        <sz val="12"/>
        <color indexed="8"/>
        <rFont val="Dussmann"/>
        <family val="2"/>
        <charset val="186"/>
      </rPr>
      <t xml:space="preserve"> pastinaak, kaalikas, rohelised herned, mugulsibul, tomatipüree, vesi,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jahvataud paprika</t>
    </r>
  </si>
  <si>
    <t>Porgand, aurutatud</t>
  </si>
  <si>
    <t>Hiina kapsa salat spinatiga</t>
  </si>
  <si>
    <t>Peet, läätsed, mais</t>
  </si>
  <si>
    <t>Piimatooted (piim, keefir ) (L)</t>
  </si>
  <si>
    <t>Kartuli-hakklihavorm</t>
  </si>
  <si>
    <t xml:space="preserve">Segahakkliha, kartul, porgand, mugulsibul, küüslauk, söögisool, must pipar, toiduõli, vesi </t>
  </si>
  <si>
    <t>Pilaff kanalihaga</t>
  </si>
  <si>
    <t>Kanaliha, riis, porgand, paprika, mugulsibul, tomatipasta, söögisool, must pipar, värske petersell, toiduõli, vesi</t>
  </si>
  <si>
    <t>Kartuli-seeneroog Vahemere ürtidega</t>
  </si>
  <si>
    <t>Kartul, šampinjonid, mugulsibul, vesi, Vahemere ürdid Santa Maria (Punane paprika (25%), ürdid (25% basiilik, pune, aed-piparrohi, tüümian), koriander, küüslauk, sibul, vürts), toiduõli, söögisool, must pipar</t>
  </si>
  <si>
    <t>Hapukoore-jogurtikaste ürtidega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</si>
  <si>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 xml:space="preserve">, värske till, söögisool </t>
    </r>
  </si>
  <si>
    <t>Rooskapsas, aurutatud</t>
  </si>
  <si>
    <t>Kaalikas, porgand, roheline hernes</t>
  </si>
  <si>
    <t>Põhitoitainetest  saadava energia osakaal koguenergiast (%E)</t>
  </si>
  <si>
    <t>20. nädal</t>
  </si>
  <si>
    <t>Kanakaste sulatatud juustuga (G, L)</t>
  </si>
  <si>
    <r>
      <t xml:space="preserve">Kanaliha, piim, sulatatud </t>
    </r>
    <r>
      <rPr>
        <b/>
        <sz val="12"/>
        <color rgb="FF000000"/>
        <rFont val="Dussmann"/>
        <family val="2"/>
        <charset val="186"/>
      </rPr>
      <t>juust,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</t>
    </r>
  </si>
  <si>
    <t>Kikerhernekaste sulatatud juustuga ja basiilikuga (G, L)</t>
  </si>
  <si>
    <r>
      <rPr>
        <sz val="12"/>
        <color rgb="FF000000"/>
        <rFont val="Dussmann"/>
      </rPr>
      <t xml:space="preserve">Kikerherned,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>,</t>
    </r>
    <r>
      <rPr>
        <b/>
        <sz val="12"/>
        <color rgb="FF000000"/>
        <rFont val="Dussmann"/>
      </rPr>
      <t xml:space="preserve"> </t>
    </r>
    <r>
      <rPr>
        <sz val="12"/>
        <color rgb="FF000000"/>
        <rFont val="Dussmann"/>
      </rPr>
      <t>sulatatud</t>
    </r>
    <r>
      <rPr>
        <b/>
        <sz val="12"/>
        <color rgb="FF000000"/>
        <rFont val="Dussmann"/>
      </rPr>
      <t xml:space="preserve"> juust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 xml:space="preserve">nisujahu, </t>
    </r>
    <r>
      <rPr>
        <sz val="12"/>
        <color rgb="FF000000"/>
        <rFont val="Dussmann"/>
      </rPr>
      <t>söögisool, must pipar, toiduõli, värske petersell, värske basiilik</t>
    </r>
  </si>
  <si>
    <t>Brokoli, aurutatud</t>
  </si>
  <si>
    <t>Tatar, vesi, söögisool</t>
  </si>
  <si>
    <t>Porgandi-ananassisalat</t>
  </si>
  <si>
    <t>Porgand, ananass</t>
  </si>
  <si>
    <t>Hiina kapsa-kurgisalat tilliga</t>
  </si>
  <si>
    <t>Hiina kapsas,kurk, till, toiduõli</t>
  </si>
  <si>
    <t>Peet, kapsas, rohelised herned</t>
  </si>
  <si>
    <t>Frikadellisupp (G, L, M)</t>
  </si>
  <si>
    <r>
      <t xml:space="preserve">Frikadellid (sea-veise segahakkliha, </t>
    </r>
    <r>
      <rPr>
        <b/>
        <sz val="12"/>
        <rFont val="Dussmann"/>
        <charset val="186"/>
      </rPr>
      <t>kanamuna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riivsai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piim,</t>
    </r>
    <r>
      <rPr>
        <sz val="12"/>
        <rFont val="Dussmann"/>
        <charset val="186"/>
      </rPr>
      <t xml:space="preserve"> söögisool, must pipar, till)</t>
    </r>
  </si>
  <si>
    <t>Aedviljasupp kinoaga</t>
  </si>
  <si>
    <t>Kartul, porgand, mugulsibul, rohelised herned, kinoa, vesi, toiduõli, must pipar, till</t>
  </si>
  <si>
    <t>Kakaopuding  moosiga (L, VS)</t>
  </si>
  <si>
    <r>
      <rPr>
        <b/>
        <sz val="12"/>
        <rFont val="Dussmann"/>
        <charset val="186"/>
      </rPr>
      <t>Piim</t>
    </r>
    <r>
      <rPr>
        <sz val="12"/>
        <rFont val="Dussmann"/>
        <charset val="186"/>
      </rPr>
      <t>, suhkur, vanillisuhkur, kakaopulber, maisitärklis, söögisool, marjamoos</t>
    </r>
  </si>
  <si>
    <t>Ahjus küpsetatud kanakintsuliha (PT)</t>
  </si>
  <si>
    <t>Kana kintsuliha, toiduõli, jahvatatud paprika, küüslauk, söögisool, must pipar, petersell</t>
  </si>
  <si>
    <r>
      <t xml:space="preserve">Tatar, mugulsibul,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täisteranisujahu</t>
    </r>
    <r>
      <rPr>
        <sz val="12"/>
        <color indexed="8"/>
        <rFont val="Dussmann"/>
        <family val="2"/>
        <charset val="186"/>
      </rPr>
      <t>, šampinjon, söögisool, must pipar, jahvatatud paprika</t>
    </r>
  </si>
  <si>
    <t>Peet, röstitud</t>
  </si>
  <si>
    <t>Punase kapsa-apelsinisalat</t>
  </si>
  <si>
    <t>Punane peakapsas, apelsin</t>
  </si>
  <si>
    <t>Porgandisalat roheliste hernestega</t>
  </si>
  <si>
    <t>Kaalikas, mais, redis</t>
  </si>
  <si>
    <t>Kanaliha-köögiviljahautis (G, L)</t>
  </si>
  <si>
    <r>
      <t xml:space="preserve">Kanaliha, porgand, mugulsibul, küüslauk, paprika,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petersell, jahvatatud paprika, söögisool, must pipar, toiduõli, vesi</t>
    </r>
  </si>
  <si>
    <r>
      <t>Porgand,</t>
    </r>
    <r>
      <rPr>
        <b/>
        <sz val="12"/>
        <rFont val="Dussmann"/>
        <family val="2"/>
        <charset val="186"/>
      </rPr>
      <t xml:space="preserve"> juurseller</t>
    </r>
    <r>
      <rPr>
        <sz val="12"/>
        <rFont val="Dussmann"/>
        <family val="2"/>
        <charset val="186"/>
      </rPr>
      <t xml:space="preserve">, pastinaak, kaalikas, rohelised herned, mugulsibul, tomatipüree, vesi,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>, toiduõli, söögisool, must pipar, jahvatanud paprika</t>
    </r>
  </si>
  <si>
    <t>Tatar, söögisool, vesi</t>
  </si>
  <si>
    <t>Porgand, läätsed, peet</t>
  </si>
  <si>
    <t>Koorene kanapasta (G, L)</t>
  </si>
  <si>
    <r>
      <rPr>
        <b/>
        <sz val="12"/>
        <rFont val="Dussmann"/>
        <charset val="186"/>
      </rPr>
      <t xml:space="preserve">Makaronid </t>
    </r>
    <r>
      <rPr>
        <sz val="12"/>
        <rFont val="Dussmann"/>
        <family val="2"/>
        <charset val="186"/>
      </rPr>
      <t>(durum</t>
    </r>
    <r>
      <rPr>
        <b/>
        <sz val="12"/>
        <rFont val="Dussmann"/>
        <charset val="186"/>
      </rPr>
      <t>nisu</t>
    </r>
    <r>
      <rPr>
        <sz val="12"/>
        <rFont val="Dussmann"/>
        <family val="2"/>
        <charset val="186"/>
      </rPr>
      <t xml:space="preserve">jahu, vesi), kanaliha, suvikõrvits, punane paprika, küüslauk, mugulsibul, sulatatud </t>
    </r>
    <r>
      <rPr>
        <b/>
        <sz val="12"/>
        <rFont val="Dussmann"/>
        <charset val="186"/>
      </rPr>
      <t>juust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family val="2"/>
        <charset val="186"/>
      </rPr>
      <t>, basiilik</t>
    </r>
  </si>
  <si>
    <t>Riisi–hakkliha–kapsa pajaroog</t>
  </si>
  <si>
    <t>Suvikõrvitsapasta juustu ja basiilikuga (G, L)</t>
  </si>
  <si>
    <r>
      <rPr>
        <b/>
        <sz val="12"/>
        <color rgb="FF000000"/>
        <rFont val="Dussmann"/>
        <charset val="186"/>
      </rPr>
      <t>Täisterapasta</t>
    </r>
    <r>
      <rPr>
        <sz val="12"/>
        <color indexed="8"/>
        <rFont val="Dussmann"/>
        <family val="2"/>
        <charset val="186"/>
      </rPr>
      <t xml:space="preserve"> (durum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vesi), suvikõrvits, toiduõli, mugulsibul, basiilik,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>, petersell, vesi, söögisool, must pipar</t>
    </r>
  </si>
  <si>
    <t>Külm kaste rohelise sibulaga (L)</t>
  </si>
  <si>
    <t>Köögiviljad, aurutatud</t>
  </si>
  <si>
    <t>Brokoli, lillkapsas, paprika</t>
  </si>
  <si>
    <t>Porgand, rohelised herned, toiduõli</t>
  </si>
  <si>
    <t>Jääsalat, valge redis, punane uba</t>
  </si>
  <si>
    <r>
      <t xml:space="preserve">Õunamahl, õunaäädikas, toiduõli, sidrunimahl, </t>
    </r>
    <r>
      <rPr>
        <b/>
        <sz val="12"/>
        <rFont val="Dussmann"/>
        <charset val="186"/>
      </rPr>
      <t>sinepipulber</t>
    </r>
    <r>
      <rPr>
        <sz val="12"/>
        <rFont val="Dussmann"/>
        <family val="2"/>
        <charset val="186"/>
      </rPr>
      <t>, söögisool, must pipar, petersell</t>
    </r>
  </si>
  <si>
    <r>
      <t xml:space="preserve">Kõrvitsaseemned, päevalilleseemned, </t>
    </r>
    <r>
      <rPr>
        <b/>
        <sz val="12"/>
        <rFont val="Dussmann"/>
        <charset val="186"/>
      </rPr>
      <t>seesamiseemned</t>
    </r>
  </si>
  <si>
    <t>21. nädal</t>
  </si>
  <si>
    <t>Tikka Masala kastmes kanalihatükid (L)</t>
  </si>
  <si>
    <r>
      <t xml:space="preserve">Kanaliha, 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family val="2"/>
        <charset val="186"/>
      </rPr>
      <t>, mugulsibul, toiduõli, küüslauk, vesi,tomatipüree, purustatud tomat,sidrunimahl, vürtsköömnen, koriandrer, jahvatatud paprika , ingver, kurkum, nelk, jahvatatud tšillipipar, söögisool</t>
    </r>
  </si>
  <si>
    <t>Peedi-soolakurgisalat</t>
  </si>
  <si>
    <t>Peet, soolakurk, till</t>
  </si>
  <si>
    <r>
      <t xml:space="preserve">Õunamahl, õunaäädikas, toiduõli, sidrunimahl, </t>
    </r>
    <r>
      <rPr>
        <b/>
        <sz val="12"/>
        <color rgb="FF000000"/>
        <rFont val="Dussmann"/>
        <charset val="186"/>
      </rPr>
      <t>sinepipulbe</t>
    </r>
    <r>
      <rPr>
        <sz val="12"/>
        <color indexed="8"/>
        <rFont val="Dussmann"/>
        <family val="2"/>
        <charset val="186"/>
      </rPr>
      <t>r, söögisool, must pipar, petersell</t>
    </r>
  </si>
  <si>
    <t>Koorene lõhesupp (L)</t>
  </si>
  <si>
    <r>
      <rPr>
        <b/>
        <sz val="12"/>
        <rFont val="Dussmann"/>
        <family val="2"/>
        <charset val="186"/>
      </rPr>
      <t>Lõhe</t>
    </r>
    <r>
      <rPr>
        <sz val="12"/>
        <rFont val="Dussmann"/>
        <family val="2"/>
        <charset val="186"/>
      </rPr>
      <t xml:space="preserve">, kartul, mugulsibul, porgand, vesi,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söögisool, till, loorber, vürtspipar, must terapipar</t>
    </r>
  </si>
  <si>
    <t xml:space="preserve">Borš sealihaga </t>
  </si>
  <si>
    <t>Borš läätsedega</t>
  </si>
  <si>
    <t>Peet, kartul, porgand, läätsed, valge peakapsas, pastinaak, mugulsibul, tomatipasta, vesi, toiduõli, loorber, söögisool, must pipar, sidrunimahl, petersell</t>
  </si>
  <si>
    <t>Prantsuse ürtidega hautatud kana kintsuliha (PT)</t>
  </si>
  <si>
    <r>
      <t>Kanakintsuliha, porgand, mugulsibul, küüslauk, loorber, Prantsuse ürdisegu Santa Maria (</t>
    </r>
    <r>
      <rPr>
        <i/>
        <sz val="10"/>
        <color rgb="FF000000"/>
        <rFont val="Dussmann"/>
        <family val="2"/>
        <charset val="186"/>
      </rPr>
      <t>rosmariin, petersell, majoraan, pune, tüümian, basiilik, aed-piparrohi, estragon)</t>
    </r>
    <r>
      <rPr>
        <sz val="12"/>
        <color indexed="8"/>
        <rFont val="Dussmann"/>
        <family val="2"/>
        <charset val="186"/>
      </rPr>
      <t>, toiduõli,  söögisool, must pipar</t>
    </r>
  </si>
  <si>
    <t>Koores hautatud kalafilee sidruni ja tilliga (L, PT)</t>
  </si>
  <si>
    <r>
      <t xml:space="preserve">Valge </t>
    </r>
    <r>
      <rPr>
        <b/>
        <sz val="12"/>
        <color theme="1"/>
        <rFont val="Dussmann"/>
        <family val="2"/>
        <charset val="186"/>
      </rPr>
      <t>kala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family val="2"/>
        <charset val="186"/>
      </rPr>
      <t>toidukoor</t>
    </r>
    <r>
      <rPr>
        <sz val="12"/>
        <color theme="1"/>
        <rFont val="Dussmann"/>
        <family val="2"/>
        <charset val="186"/>
      </rPr>
      <t>,  sidrunimahl, sidrunikoor, söögisool, must pipar, till</t>
    </r>
  </si>
  <si>
    <t>Köögivilja-riisi-juustukotlet (G, L, PT)</t>
  </si>
  <si>
    <r>
      <t xml:space="preserve">Riis, porgand, kõrvits, kartul, mugulsibul, küüslauk,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tüümian, petersell, basiilik, söögisool, must pipar</t>
    </r>
  </si>
  <si>
    <t>Külm jogurti-küüslaugukaste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</si>
  <si>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sidrunimahl, suhkur, küüslauk</t>
    </r>
  </si>
  <si>
    <t>Valge kapsas, hautatud</t>
  </si>
  <si>
    <t>Valge peakapsas, mugulsibul, toiduõli, vesi</t>
  </si>
  <si>
    <r>
      <rPr>
        <b/>
        <sz val="12"/>
        <rFont val="Dussmann"/>
        <family val="2"/>
        <charset val="186"/>
      </rPr>
      <t>Kuskuss</t>
    </r>
    <r>
      <rPr>
        <sz val="12"/>
        <rFont val="Dussmann"/>
        <family val="2"/>
        <charset val="186"/>
      </rPr>
      <t xml:space="preserve"> (Durum </t>
    </r>
    <r>
      <rPr>
        <b/>
        <i/>
        <sz val="10"/>
        <rFont val="Dussmann"/>
        <family val="2"/>
        <charset val="186"/>
      </rPr>
      <t>nisumanna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</si>
  <si>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Kaalika-kapsasalat mahlaga</t>
  </si>
  <si>
    <t>Kaalikas, valge peakapsas, õunamahl 100% naturaalne, toiduõli</t>
  </si>
  <si>
    <t>Kanalihatükid magushapus kastmes</t>
  </si>
  <si>
    <r>
      <t xml:space="preserve">Kanaliha, vesi, porgand, mugulsibul, paprika, tomatipasta, ananassimahl, ananass, sidrunimahl, toiduõli, </t>
    </r>
    <r>
      <rPr>
        <b/>
        <sz val="12"/>
        <color rgb="FF000000"/>
        <rFont val="Dussmann"/>
        <charset val="186"/>
      </rPr>
      <t>soja</t>
    </r>
    <r>
      <rPr>
        <sz val="12"/>
        <color indexed="8"/>
        <rFont val="Dussmann"/>
        <family val="2"/>
        <charset val="186"/>
      </rPr>
      <t xml:space="preserve">kaste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</t>
    </r>
    <r>
      <rPr>
        <i/>
        <sz val="10"/>
        <color rgb="FF000000"/>
        <rFont val="Dussmann"/>
        <family val="2"/>
        <charset val="186"/>
      </rPr>
      <t xml:space="preserve">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küüslauk, suhkur, ingverijuur, söögisool, must pipar</t>
    </r>
  </si>
  <si>
    <r>
      <t xml:space="preserve">Lillkapsas, vesi,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sojauba</t>
    </r>
    <r>
      <rPr>
        <sz val="12"/>
        <color indexed="8"/>
        <rFont val="Dussmann"/>
        <family val="2"/>
        <charset val="186"/>
      </rPr>
      <t xml:space="preserve">, vesi, söögisool,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), maisitärklis, küüslauk, suhkur, ingverijuur, söögisool, must pipar</t>
    </r>
  </si>
  <si>
    <t>Kartuli-kanaroog (L)</t>
  </si>
  <si>
    <r>
      <t>Kartul, kanaliha, mugulsibul,</t>
    </r>
    <r>
      <rPr>
        <b/>
        <sz val="12"/>
        <color rgb="FF000000"/>
        <rFont val="Dussmann"/>
        <family val="2"/>
        <charset val="186"/>
      </rPr>
      <t xml:space="preserve"> toidukoor</t>
    </r>
    <r>
      <rPr>
        <sz val="12"/>
        <color indexed="8"/>
        <rFont val="Dussmann"/>
        <family val="2"/>
        <charset val="186"/>
      </rPr>
      <t>, toiduõli, vesi, söögisool, must pipar, petersell</t>
    </r>
  </si>
  <si>
    <t>Mahedalt vürtsikas riisiroog hakkliha ja punaste ubadega</t>
  </si>
  <si>
    <t>Riis, veisehakkliha, punased oad, mugulsibul, porgand, küüslauk, purustatud tomat, tomatipasta, vesi, toiduõli, tšillipipar, jahvatatud paprika, vürtsköömned, söögisool, must pipar, petersell</t>
  </si>
  <si>
    <t>Riisiroog muna ja köögiviljadega (M)</t>
  </si>
  <si>
    <r>
      <t xml:space="preserve">Riis, porgand, suvikõrvits, paprika, mugulsibul, rohelised herned,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rgb="FF000000"/>
        <rFont val="Dussmann"/>
        <family val="2"/>
        <charset val="186"/>
      </rPr>
      <t>, spinat, roheline sibul, toiduõli, söögisool</t>
    </r>
  </si>
  <si>
    <t>Külm hapukoorekaste murulauguga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</si>
  <si>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sidrunimahl, suhkur, murulauk</t>
    </r>
  </si>
  <si>
    <t>Porgandi-melonisalat</t>
  </si>
  <si>
    <t>Porgand, melon, toiduõli</t>
  </si>
  <si>
    <t>Peet, hapukurk, roheline sibul</t>
  </si>
  <si>
    <t>22. nädal</t>
  </si>
  <si>
    <t>Kalafilee ürdises tomatikastmes</t>
  </si>
  <si>
    <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>, mugulsibul, tomatipüree, toiduõli, vesi, söögisool, must pipar, tüümian, petersell</t>
    </r>
  </si>
  <si>
    <t xml:space="preserve">Rebitud kanakintsuliha valges kastmes (G, L) </t>
  </si>
  <si>
    <r>
      <t xml:space="preserve">Kanakintsuliha, </t>
    </r>
    <r>
      <rPr>
        <b/>
        <sz val="12"/>
        <color rgb="FF000000"/>
        <rFont val="Dussmann"/>
        <charset val="186"/>
      </rPr>
      <t>piim,</t>
    </r>
    <r>
      <rPr>
        <sz val="12"/>
        <color indexed="8"/>
        <rFont val="Dussmann"/>
        <family val="2"/>
        <charset val="186"/>
      </rPr>
      <t xml:space="preserve">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</t>
    </r>
  </si>
  <si>
    <t>Guljašš punaste ubadega (L)</t>
  </si>
  <si>
    <r>
      <t>Punased oad, mugulsibul, küüslauk, tomatipüree, toiduõli, söögisool, must pipar, paprika,</t>
    </r>
    <r>
      <rPr>
        <b/>
        <sz val="12"/>
        <color rgb="FF000000"/>
        <rFont val="Dussmann"/>
        <charset val="186"/>
      </rPr>
      <t xml:space="preserve"> hapukoor</t>
    </r>
    <r>
      <rPr>
        <sz val="12"/>
        <color rgb="FF000000"/>
        <rFont val="Dussmann"/>
        <charset val="186"/>
      </rPr>
      <t>, roheline sibul, vesi</t>
    </r>
  </si>
  <si>
    <t>Porgand, röstitud</t>
  </si>
  <si>
    <t>Porgand, toiduõli, tüümian</t>
  </si>
  <si>
    <r>
      <rPr>
        <b/>
        <sz val="12"/>
        <rFont val="Dussmann"/>
        <family val="2"/>
        <charset val="186"/>
      </rPr>
      <t xml:space="preserve">Bulgur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</t>
    </r>
    <r>
      <rPr>
        <i/>
        <sz val="10"/>
        <rFont val="Dussmann"/>
        <family val="2"/>
        <charset val="186"/>
      </rPr>
      <t>)</t>
    </r>
    <r>
      <rPr>
        <sz val="12"/>
        <rFont val="Dussmann"/>
        <family val="2"/>
        <charset val="186"/>
      </rPr>
      <t>, vesi, söögisool</t>
    </r>
  </si>
  <si>
    <t>Hiina kapsa-paprikasalat</t>
  </si>
  <si>
    <t>Hiina kapsas, paprika, toiduõli</t>
  </si>
  <si>
    <t>Kana-nuudlisupp (G)</t>
  </si>
  <si>
    <r>
      <t xml:space="preserve">Kanaliha, kanapuljong, vesi, </t>
    </r>
    <r>
      <rPr>
        <b/>
        <sz val="12"/>
        <rFont val="Dussmann"/>
        <family val="2"/>
        <charset val="186"/>
      </rPr>
      <t xml:space="preserve">nuudlid </t>
    </r>
    <r>
      <rPr>
        <i/>
        <sz val="10"/>
        <rFont val="Dussmann"/>
        <family val="2"/>
        <charset val="186"/>
      </rPr>
      <t xml:space="preserve">(Durum </t>
    </r>
    <r>
      <rPr>
        <b/>
        <i/>
        <sz val="10"/>
        <rFont val="Dussmann"/>
        <family val="2"/>
        <charset val="186"/>
      </rPr>
      <t>nisujahu,</t>
    </r>
    <r>
      <rPr>
        <i/>
        <sz val="10"/>
        <rFont val="Dussmann"/>
        <family val="2"/>
        <charset val="186"/>
      </rPr>
      <t xml:space="preserve"> vesi),</t>
    </r>
    <r>
      <rPr>
        <sz val="12"/>
        <rFont val="Dussmann"/>
        <family val="2"/>
        <charset val="186"/>
      </rPr>
      <t xml:space="preserve"> kartul, porgand, mugulsibul, toiduõli, vesi, söögisool, must pipar, till, petersell</t>
    </r>
  </si>
  <si>
    <t>Kodune seljanka (G)</t>
  </si>
  <si>
    <r>
      <t xml:space="preserve">Kartul, veiseliha, sealiha, </t>
    </r>
    <r>
      <rPr>
        <b/>
        <sz val="12"/>
        <color rgb="FF000000"/>
        <rFont val="Dussmann"/>
        <family val="2"/>
        <charset val="186"/>
      </rPr>
      <t>keedusink,</t>
    </r>
    <r>
      <rPr>
        <sz val="12"/>
        <color indexed="8"/>
        <rFont val="Dussmann"/>
        <family val="2"/>
        <charset val="186"/>
      </rPr>
      <t xml:space="preserve"> hapukurk, porgand, mugulsibul, tomatipüree, toiduõli, vesi, must pipar, söögisool, loorber, petersell</t>
    </r>
  </si>
  <si>
    <t>Läätseseljanka</t>
  </si>
  <si>
    <t>Kartul, läätsed, hapukurk, porgand, mugulsibul, tomatipüree, toiduõli, vesi, mustpipar, söögisool, loorber, petersell</t>
  </si>
  <si>
    <t>Vanillikissell marjapüreega (L, VS)</t>
  </si>
  <si>
    <r>
      <t xml:space="preserve">Maisitärklis, suhkur,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charset val="186"/>
      </rPr>
      <t xml:space="preserve"> , vanillisuhkur, marjapüree</t>
    </r>
  </si>
  <si>
    <t>Ahjukala (PT)</t>
  </si>
  <si>
    <r>
      <t xml:space="preserve">Valge </t>
    </r>
    <r>
      <rPr>
        <b/>
        <sz val="12"/>
        <color theme="1"/>
        <rFont val="Dussmann"/>
        <family val="2"/>
        <charset val="186"/>
      </rPr>
      <t>kalafilee</t>
    </r>
    <r>
      <rPr>
        <sz val="12"/>
        <color theme="1"/>
        <rFont val="Dussmann"/>
        <family val="2"/>
        <charset val="186"/>
      </rPr>
      <t>, toiduõli, söögisool, must pipar</t>
    </r>
  </si>
  <si>
    <t>Pikkpoiss (G, L, M)</t>
  </si>
  <si>
    <r>
      <t xml:space="preserve">Seahakkliha, </t>
    </r>
    <r>
      <rPr>
        <b/>
        <sz val="12"/>
        <color theme="1"/>
        <rFont val="Dussmann"/>
        <charset val="186"/>
      </rPr>
      <t>kanamuna</t>
    </r>
    <r>
      <rPr>
        <sz val="12"/>
        <color theme="1"/>
        <rFont val="Dussmann"/>
        <family val="2"/>
        <charset val="186"/>
      </rPr>
      <t xml:space="preserve">, mugulsibul, </t>
    </r>
    <r>
      <rPr>
        <b/>
        <sz val="12"/>
        <color theme="1"/>
        <rFont val="Dussmann"/>
        <charset val="186"/>
      </rPr>
      <t>riivsai</t>
    </r>
    <r>
      <rPr>
        <sz val="12"/>
        <color theme="1"/>
        <rFont val="Dussmann"/>
        <family val="2"/>
        <charset val="186"/>
      </rPr>
      <t xml:space="preserve">, </t>
    </r>
    <r>
      <rPr>
        <b/>
        <sz val="12"/>
        <color theme="1"/>
        <rFont val="Dussmann"/>
        <charset val="186"/>
      </rPr>
      <t>piim</t>
    </r>
    <r>
      <rPr>
        <sz val="12"/>
        <color theme="1"/>
        <rFont val="Dussmann"/>
        <family val="2"/>
        <charset val="186"/>
      </rPr>
      <t>, toiduõli,  vesi, söögisool, must pipar</t>
    </r>
  </si>
  <si>
    <r>
      <t xml:space="preserve">Porgand, pastinaak, kartul,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</t>
    </r>
    <r>
      <rPr>
        <sz val="12"/>
        <color indexed="8"/>
        <rFont val="Dussmann"/>
        <family val="2"/>
        <charset val="186"/>
      </rPr>
      <t xml:space="preserve">r, söögisool, </t>
    </r>
    <r>
      <rPr>
        <b/>
        <sz val="12"/>
        <color rgb="FF000000"/>
        <rFont val="Dussmann"/>
        <charset val="186"/>
      </rPr>
      <t>kaerahelbed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charset val="186"/>
      </rPr>
      <t>kanamuna</t>
    </r>
    <r>
      <rPr>
        <sz val="12"/>
        <color indexed="8"/>
        <rFont val="Dussmann"/>
        <family val="2"/>
        <charset val="186"/>
      </rPr>
      <t>, tüümian, söögisool, must pipar</t>
    </r>
  </si>
  <si>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toiduõli,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charset val="186"/>
      </rPr>
      <t>toidukoor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</si>
  <si>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</si>
  <si>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r>
      <t xml:space="preserve">Peet, piprajuur (mädarõigas),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õun, suhkur, </t>
    </r>
  </si>
  <si>
    <t>Porgandi-maisisalat</t>
  </si>
  <si>
    <t>Porgand, mais</t>
  </si>
  <si>
    <t>Mulgi kapsad sealihaga (G)</t>
  </si>
  <si>
    <r>
      <t xml:space="preserve">Hapukapsas, sealiha,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</si>
  <si>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r>
      <t xml:space="preserve">Kanaliha, šampinjonid, porgand, mugulsibul, toiduõli, vesi,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söögisool, must pipar</t>
    </r>
  </si>
  <si>
    <t>Mulgi kapsad, lihata (G)</t>
  </si>
  <si>
    <r>
      <t xml:space="preserve">Hapukapsas, </t>
    </r>
    <r>
      <rPr>
        <b/>
        <sz val="12"/>
        <color rgb="FF000000"/>
        <rFont val="Dussmann"/>
        <charset val="186"/>
      </rPr>
      <t>odrakruup</t>
    </r>
    <r>
      <rPr>
        <sz val="12"/>
        <color indexed="8"/>
        <rFont val="Dussmann"/>
        <family val="2"/>
        <charset val="186"/>
      </rPr>
      <t>, mugulsibul, toiduõli, vesi, suhkur, söögisool</t>
    </r>
  </si>
  <si>
    <t>Valge redise-kurgisalat punase sibulaga</t>
  </si>
  <si>
    <t>Valge redis, kurk, punane mugulsibul, toiduõli</t>
  </si>
  <si>
    <r>
      <t xml:space="preserve">Nuikapsas, </t>
    </r>
    <r>
      <rPr>
        <sz val="14"/>
        <color rgb="FF000000"/>
        <rFont val="Dussmann"/>
        <charset val="186"/>
      </rPr>
      <t>kikerherned</t>
    </r>
    <r>
      <rPr>
        <sz val="14"/>
        <color indexed="8"/>
        <rFont val="Dussmann"/>
        <charset val="186"/>
      </rPr>
      <t>, porrulauk</t>
    </r>
  </si>
  <si>
    <t>Kana-riisipada ananassiga (L)</t>
  </si>
  <si>
    <r>
      <rPr>
        <sz val="12"/>
        <color rgb="FF000000"/>
        <rFont val="Dussmann"/>
      </rPr>
      <t>Kanaliha, riis, ananass, porrulauk, vesi,</t>
    </r>
    <r>
      <rPr>
        <b/>
        <sz val="12"/>
        <color rgb="FF000000"/>
        <rFont val="Dussmann"/>
      </rPr>
      <t xml:space="preserve"> toidukoor</t>
    </r>
    <r>
      <rPr>
        <sz val="12"/>
        <color rgb="FF000000"/>
        <rFont val="Dussmann"/>
      </rPr>
      <t>, toiduõli, kurkum, söögisool</t>
    </r>
  </si>
  <si>
    <t>Makaronid hakklihaga (G)</t>
  </si>
  <si>
    <r>
      <rPr>
        <b/>
        <sz val="12"/>
        <color rgb="FF000000"/>
        <rFont val="Dussmann"/>
      </rPr>
      <t>Täisterapasta/pasta</t>
    </r>
    <r>
      <rPr>
        <sz val="12"/>
        <color rgb="FF000000"/>
        <rFont val="Dussmann"/>
      </rPr>
      <t xml:space="preserve"> (durum</t>
    </r>
    <r>
      <rPr>
        <b/>
        <sz val="12"/>
        <color rgb="FF000000"/>
        <rFont val="Dussmann"/>
      </rPr>
      <t>nisu</t>
    </r>
    <r>
      <rPr>
        <sz val="12"/>
        <color rgb="FF000000"/>
        <rFont val="Dussmann"/>
      </rPr>
      <t xml:space="preserve">jahu, vesi),  sea-veise segahakkliha, mugulsibul, toiduõli, söögisool, must pipar, till, petersell, </t>
    </r>
  </si>
  <si>
    <t xml:space="preserve">Kikerhernevokk ananassi ja riisiga </t>
  </si>
  <si>
    <t>Riis, kikerherned, porrulauk, küüslauk, porgand, ananass, must pipar, söögisool, toiduõli, petersell</t>
  </si>
  <si>
    <t>Tomatikaste</t>
  </si>
  <si>
    <t>Tomat, mugulsibul, porgand, küüslauk, toiduõli, söögisool, must pipar, värske basiilik</t>
  </si>
  <si>
    <t>Pastinaak, röstitud</t>
  </si>
  <si>
    <t>Pastinaak, toiduõli</t>
  </si>
  <si>
    <t xml:space="preserve">Grillsalat </t>
  </si>
  <si>
    <t>Hiina kapsas, tomat, hapukurk ( kurk, vesi, till, söögisool), punane sibul, sidrunimahl, toiduõli, söögisool, suhkur, must pipar</t>
  </si>
  <si>
    <r>
      <rPr>
        <sz val="12"/>
        <color rgb="FF000000"/>
        <rFont val="Dussmann"/>
      </rPr>
      <t xml:space="preserve">Õunamahl, õunaäädikas, toiduõli, sidrunimahl, </t>
    </r>
    <r>
      <rPr>
        <b/>
        <sz val="12"/>
        <color rgb="FF000000"/>
        <rFont val="Dussmann"/>
      </rPr>
      <t>sinepipulber</t>
    </r>
    <r>
      <rPr>
        <sz val="12"/>
        <color rgb="FF000000"/>
        <rFont val="Dussmann"/>
      </rPr>
      <t>, söögisool, must pipar, petersell</t>
    </r>
  </si>
  <si>
    <r>
      <rPr>
        <sz val="12"/>
        <color rgb="FF000000"/>
        <rFont val="Dussmann"/>
      </rPr>
      <t xml:space="preserve">Kõrvitsaseemned, päevalilleseemned, </t>
    </r>
    <r>
      <rPr>
        <b/>
        <sz val="12"/>
        <color rgb="FF000000"/>
        <rFont val="Dussmann"/>
      </rPr>
      <t>seesamiseemned</t>
    </r>
  </si>
  <si>
    <t>23. nädal</t>
  </si>
  <si>
    <t>Hakklihakaste (G, L)</t>
  </si>
  <si>
    <r>
      <t xml:space="preserve">Sea-veise hakkliha, mugulsibul,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petersell, must pipar</t>
    </r>
  </si>
  <si>
    <t>Tomatine kalkunipada Vahemere ürtidega</t>
  </si>
  <si>
    <t>Kalkuniliha, paprika, suvikõrvits, pastinaak, mugulsibul, küüslauk, söögisool, must pipar, kuivatatud tüümian, kuivatatud basiilik, pune, purustatud tomat, kuivatatud rosmariin, kuivatatud petersell, jahvatatud paprika,  toiduõli, vesi</t>
  </si>
  <si>
    <t>Vahemere köögiviljahautis</t>
  </si>
  <si>
    <r>
      <rPr>
        <sz val="12"/>
        <color rgb="FF000000"/>
        <rFont val="Dussmann"/>
        <charset val="186"/>
      </rPr>
      <t>Baklažaan,</t>
    </r>
    <r>
      <rPr>
        <sz val="12"/>
        <color indexed="8"/>
        <rFont val="Dussmann"/>
        <family val="2"/>
        <charset val="186"/>
      </rPr>
      <t xml:space="preserve"> suvikõrvits, paprika, mugulsibul, purustatud tomat, tomatipasta, küüslauk, vesi, toiduõli, söögisool, must pipar, tüümian, basiilik, rosmariin, petersell</t>
    </r>
  </si>
  <si>
    <t>Kapsa-porrulaugusalat</t>
  </si>
  <si>
    <t>Valge peakapsas, porrulauk, toiduõli, õunaäädikas, söögisool, suhkur</t>
  </si>
  <si>
    <t>Porgandi-kapsasalat</t>
  </si>
  <si>
    <t>Porgand, valge peakapsas, toiduõli</t>
  </si>
  <si>
    <t>Porgand, roheline hernes, kaalikas</t>
  </si>
  <si>
    <t>Kalasupp keedumuna ja värske tilliga (M)</t>
  </si>
  <si>
    <r>
      <t xml:space="preserve">Valge </t>
    </r>
    <r>
      <rPr>
        <b/>
        <sz val="12"/>
        <rFont val="Dussmann"/>
        <charset val="186"/>
      </rPr>
      <t>kala</t>
    </r>
    <r>
      <rPr>
        <sz val="12"/>
        <rFont val="Dussmann"/>
        <family val="2"/>
        <charset val="186"/>
      </rPr>
      <t xml:space="preserve">, kartul, porgand, </t>
    </r>
    <r>
      <rPr>
        <b/>
        <sz val="12"/>
        <rFont val="Dussmann"/>
        <charset val="186"/>
      </rPr>
      <t>keedumuna</t>
    </r>
    <r>
      <rPr>
        <sz val="12"/>
        <rFont val="Dussmann"/>
        <family val="2"/>
        <charset val="186"/>
      </rPr>
      <t>, mugulsibul, vesi, toiduõli, söögisool, must pipar, loorber, till</t>
    </r>
  </si>
  <si>
    <t>Koorene kanasupp kurkumiga (L)</t>
  </si>
  <si>
    <r>
      <t xml:space="preserve">Kartul, kanaliha, porgand, mugulsibul, toiduõli,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kurkum, vesi,  söögisool, must pipar, petersell</t>
    </r>
  </si>
  <si>
    <t>Aedviljasupp spinati ja keedumunaga (L, M)</t>
  </si>
  <si>
    <r>
      <rPr>
        <sz val="12"/>
        <color rgb="FF000000"/>
        <rFont val="Dussmann"/>
      </rPr>
      <t xml:space="preserve">Kartul,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mugulsibul, porgand, spinat, </t>
    </r>
    <r>
      <rPr>
        <b/>
        <sz val="12"/>
        <color rgb="FF000000"/>
        <rFont val="Dussmann"/>
      </rPr>
      <t>kanamuna,</t>
    </r>
    <r>
      <rPr>
        <sz val="12"/>
        <color rgb="FF000000"/>
        <rFont val="Dussmann"/>
      </rPr>
      <t xml:space="preserve"> toiduõli, must pipar, söögisool, till, loorber, vesi</t>
    </r>
  </si>
  <si>
    <t>Õuna-rukkileivakreem piimaga (G, L, VS)</t>
  </si>
  <si>
    <r>
      <rPr>
        <b/>
        <sz val="12"/>
        <rFont val="Dussmann"/>
        <charset val="186"/>
      </rPr>
      <t>Rukkileib</t>
    </r>
    <r>
      <rPr>
        <sz val="12"/>
        <rFont val="Dussmann"/>
        <family val="2"/>
        <charset val="186"/>
      </rPr>
      <t xml:space="preserve">, vesi õunamahl 100% naturaalne, suhkur, </t>
    </r>
    <r>
      <rPr>
        <b/>
        <sz val="12"/>
        <rFont val="Dussmann"/>
        <charset val="186"/>
      </rPr>
      <t>nisumanna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piim</t>
    </r>
  </si>
  <si>
    <t>Valge redis</t>
  </si>
  <si>
    <t>BBQ kanakintsuliha, ahjus küpsetatud (PT)</t>
  </si>
  <si>
    <r>
      <t>Kanaliha, BBQ kaste</t>
    </r>
    <r>
      <rPr>
        <i/>
        <sz val="10"/>
        <color theme="1"/>
        <rFont val="Dussmann"/>
        <family val="2"/>
        <charset val="186"/>
      </rPr>
      <t xml:space="preserve"> (tomatipasta, õunaäädikas, suhkur, vesi, toiduõli, söögisool, paprikapulber, küüslaugupulber, sibulapulber, jahvatatud must pipar, tšillipulber)</t>
    </r>
    <r>
      <rPr>
        <sz val="12"/>
        <color theme="1"/>
        <rFont val="Dussmann"/>
        <family val="2"/>
        <charset val="186"/>
      </rPr>
      <t>, söögisool, toiduõli, värske petersell</t>
    </r>
  </si>
  <si>
    <t>Paneeritud ahjukala (G, M, PT)</t>
  </si>
  <si>
    <r>
      <rPr>
        <b/>
        <sz val="12"/>
        <color rgb="FF000000"/>
        <rFont val="Dussmann"/>
        <family val="2"/>
        <charset val="186"/>
      </rPr>
      <t>Valge 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sidrunipipar, toiduõli</t>
    </r>
  </si>
  <si>
    <t>Kikerherne-bataadikotlet (G, PT)</t>
  </si>
  <si>
    <r>
      <t xml:space="preserve">Bataat, kikerherned, paprika, mugulsibul, vürtsköömnen, </t>
    </r>
    <r>
      <rPr>
        <b/>
        <sz val="12"/>
        <color rgb="FF000000"/>
        <rFont val="Dussmann"/>
        <family val="2"/>
        <charset val="186"/>
      </rPr>
      <t>speltanisujahu</t>
    </r>
    <r>
      <rPr>
        <sz val="12"/>
        <color rgb="FF000000"/>
        <rFont val="Dussmann"/>
        <family val="2"/>
        <charset val="186"/>
      </rPr>
      <t>, söögisool, must pipar, toiduõli</t>
    </r>
  </si>
  <si>
    <t xml:space="preserve">Tomatikaste ürtidega </t>
  </si>
  <si>
    <t>Tomatipüree, mugulsibul, küüslauk, suhkur, kuivatatud basiilik, kuivatatud petersell, pune, toiduõli</t>
  </si>
  <si>
    <t>Porgand, brokoli, lillkapsas, paprika, toiduõli</t>
  </si>
  <si>
    <t>Valge peakapsa-ananassisalat</t>
  </si>
  <si>
    <t>Valge peakapsas, ananass</t>
  </si>
  <si>
    <t>Peet, hapukurk, mais</t>
  </si>
  <si>
    <t>Värskekapsahautis veisehakklihaga</t>
  </si>
  <si>
    <t>Veisehakkliha, valge peakapsas, porgand, mugulsibul, toiduõli, söögisool, must pipar, värske till, vesi</t>
  </si>
  <si>
    <t xml:space="preserve">Kanakaste kookosjoogi ja maheda tšilliga </t>
  </si>
  <si>
    <t>Kanaliha, kookosjook, paprika, mugulsibul, maisitärklis, küüslauk, sidrunimahl, söögisool, kuivatatud tšillipipar, vesi, toiduõli, petersell</t>
  </si>
  <si>
    <t>Värskekapsa-läätsehautis</t>
  </si>
  <si>
    <t>Valge peakapsas, läätsed, porgand, mugulsibul, toiduõli, vesi, söögisool, till</t>
  </si>
  <si>
    <t>Kaalikas, toiduõli</t>
  </si>
  <si>
    <r>
      <rPr>
        <b/>
        <sz val="12"/>
        <color rgb="FF000000"/>
        <rFont val="Dussmann"/>
        <family val="2"/>
        <charset val="186"/>
      </rPr>
      <t>Bulgur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 xml:space="preserve">(Durum </t>
    </r>
    <r>
      <rPr>
        <b/>
        <i/>
        <sz val="10"/>
        <color rgb="FF000000"/>
        <rFont val="Dussmann"/>
        <family val="2"/>
        <charset val="186"/>
      </rPr>
      <t>nisu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vesi, söögisool</t>
    </r>
  </si>
  <si>
    <t>Peet, läätsed, kõrvits</t>
  </si>
  <si>
    <t>Banaan</t>
  </si>
  <si>
    <t>Tomatine ahjupasta hakklihaga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</si>
  <si>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sea-veise segahakkliha, mugulsibul, vesi, toiduõli, basiilik, pune, tomatipasta, söögisool, must pipar</t>
    </r>
  </si>
  <si>
    <t>Tomatine ahjupasta aedubadega (G)</t>
  </si>
  <si>
    <r>
      <rPr>
        <b/>
        <sz val="12"/>
        <color rgb="FF000000"/>
        <rFont val="Dussmann"/>
        <family val="2"/>
        <charset val="186"/>
      </rPr>
      <t>Makaronid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>, aedoad, mugulsibul, küülauk, vesi, toiduõli, basiilik, pune, tomatipasta, söögisool, must pipar</t>
    </r>
  </si>
  <si>
    <t>Kõrvits, röstitud</t>
  </si>
  <si>
    <t>Porgandi-brokolisalat</t>
  </si>
  <si>
    <t xml:space="preserve">Porgand, brokoli, toiduõli, sidrunimahl </t>
  </si>
  <si>
    <t>24. nädal</t>
  </si>
  <si>
    <t>Kana-porrulaugukaste (G, L)</t>
  </si>
  <si>
    <r>
      <t xml:space="preserve">Kanaliha, porrulauk,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petersell</t>
    </r>
  </si>
  <si>
    <t>Tomatine sealihapada tüümianiga</t>
  </si>
  <si>
    <t>Sealiha, paprika, suvikõrvits, purustatud tomat, tomatipasta, vesi, mugulsibul, küüslauk, tüümian, söögisool, must pipar, suhkur, toiduõli</t>
  </si>
  <si>
    <r>
      <t xml:space="preserve">Porgand, </t>
    </r>
    <r>
      <rPr>
        <b/>
        <sz val="12"/>
        <color theme="1"/>
        <rFont val="Dussmann"/>
      </rPr>
      <t>juurseller,</t>
    </r>
    <r>
      <rPr>
        <sz val="12"/>
        <color theme="1"/>
        <rFont val="Dussmann"/>
      </rPr>
      <t xml:space="preserve"> pastinaak, kaalikas, mugulsibul, tomatipüree, toiduõli,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vesi,</t>
    </r>
    <r>
      <rPr>
        <b/>
        <sz val="12"/>
        <color theme="1"/>
        <rFont val="Dussmann"/>
      </rPr>
      <t xml:space="preserve"> hapukoor,</t>
    </r>
    <r>
      <rPr>
        <sz val="12"/>
        <color theme="1"/>
        <rFont val="Dussmann"/>
      </rPr>
      <t xml:space="preserve"> jahvatatud paprika, söögisool, must pipar</t>
    </r>
  </si>
  <si>
    <r>
      <rPr>
        <b/>
        <sz val="12"/>
        <color theme="1"/>
        <rFont val="Dussmann"/>
      </rPr>
      <t>Täisterapasta/pasta</t>
    </r>
    <r>
      <rPr>
        <sz val="12"/>
        <color theme="1"/>
        <rFont val="Dussmann"/>
      </rPr>
      <t xml:space="preserve"> </t>
    </r>
    <r>
      <rPr>
        <i/>
        <sz val="10"/>
        <color theme="1"/>
        <rFont val="Dussmann"/>
      </rPr>
      <t>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 xml:space="preserve">, vesi), </t>
    </r>
    <r>
      <rPr>
        <sz val="12"/>
        <color theme="1"/>
        <rFont val="Dussmann"/>
      </rPr>
      <t xml:space="preserve">söögisool, vesi </t>
    </r>
  </si>
  <si>
    <t xml:space="preserve">Riis, söögisool, vesi </t>
  </si>
  <si>
    <t>Hiina kapsas, tomat</t>
  </si>
  <si>
    <r>
      <t xml:space="preserve">Õunamahl, õunaäädikas, toiduõli, sidrunimahl, </t>
    </r>
    <r>
      <rPr>
        <b/>
        <sz val="12"/>
        <color theme="1"/>
        <rFont val="Dussmann"/>
      </rPr>
      <t>sinepipulber</t>
    </r>
    <r>
      <rPr>
        <sz val="12"/>
        <color theme="1"/>
        <rFont val="Dussmann"/>
      </rPr>
      <t>, söögisool, must pipar, petersell</t>
    </r>
  </si>
  <si>
    <r>
      <t xml:space="preserve">Kõrvitsaseemned, päevalilleseemned, </t>
    </r>
    <r>
      <rPr>
        <b/>
        <sz val="12"/>
        <color theme="1"/>
        <rFont val="Dussmann"/>
      </rPr>
      <t>seesamiseemned</t>
    </r>
  </si>
  <si>
    <t>Hartšoo erineva lihaga (G)</t>
  </si>
  <si>
    <r>
      <t xml:space="preserve">Sealiha, kanaliha, veiseliha, riis, mugulsibul, tomatipasta, mugulsibul, küüslauk, loorber, kuivatatud must ploom,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>, söögisool, must pipar, toiduõli, vesi, värske petersell</t>
    </r>
  </si>
  <si>
    <t>Kanalihasupp kümne köögiviljadega</t>
  </si>
  <si>
    <t>Puljong kana kontidest, kanaliha, kartul, porgand, valge peakapsas, kõrvits, brokoli, pastinaak, hernes, lillkapsas, toiduõli, mugulsibul, küüslauk, söögisool, must pipar, till</t>
  </si>
  <si>
    <t>Jogurti-kamadessert marjakastmega (G, L)</t>
  </si>
  <si>
    <r>
      <t>Maitsestamata</t>
    </r>
    <r>
      <rPr>
        <b/>
        <sz val="12"/>
        <color theme="1"/>
        <rFont val="Dussmann"/>
      </rPr>
      <t xml:space="preserve"> jogurt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vahukoo</t>
    </r>
    <r>
      <rPr>
        <sz val="12"/>
        <color theme="1"/>
        <rFont val="Dussmann"/>
      </rPr>
      <t xml:space="preserve">r, kamajahu </t>
    </r>
    <r>
      <rPr>
        <i/>
        <sz val="12"/>
        <color theme="1"/>
        <rFont val="Dussmann"/>
      </rPr>
      <t>(</t>
    </r>
    <r>
      <rPr>
        <b/>
        <i/>
        <sz val="12"/>
        <color theme="1"/>
        <rFont val="Dussmann"/>
      </rPr>
      <t>nisu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rukis</t>
    </r>
    <r>
      <rPr>
        <i/>
        <sz val="12"/>
        <color theme="1"/>
        <rFont val="Dussmann"/>
      </rPr>
      <t xml:space="preserve">, </t>
    </r>
    <r>
      <rPr>
        <b/>
        <i/>
        <sz val="12"/>
        <color theme="1"/>
        <rFont val="Dussmann"/>
      </rPr>
      <t>oder</t>
    </r>
    <r>
      <rPr>
        <i/>
        <sz val="12"/>
        <color theme="1"/>
        <rFont val="Dussmann"/>
      </rPr>
      <t>, hernes)</t>
    </r>
    <r>
      <rPr>
        <sz val="12"/>
        <color theme="1"/>
        <rFont val="Dussmann"/>
      </rPr>
      <t>, vaarikas, mustikas, maasikas, suhkur, vesi</t>
    </r>
  </si>
  <si>
    <t xml:space="preserve">Hautatud kanakintsuliha ürdi-köögiviljaleemes </t>
  </si>
  <si>
    <r>
      <t xml:space="preserve">Kanakintsuliha, pastinaak, porgand, bataat, </t>
    </r>
    <r>
      <rPr>
        <b/>
        <sz val="12"/>
        <color theme="1"/>
        <rFont val="Dussmann"/>
      </rPr>
      <t>juurseller</t>
    </r>
    <r>
      <rPr>
        <sz val="12"/>
        <color theme="1"/>
        <rFont val="Dussmann"/>
      </rPr>
      <t>, küüslauk, tüümian, sidrunikoor, sidrunimahl, loorber, toiduõli, söögisool, must pipar, vesi</t>
    </r>
  </si>
  <si>
    <t>Tomatine ahjukala Prantsuse ürtidega</t>
  </si>
  <si>
    <r>
      <t xml:space="preserve">Valge </t>
    </r>
    <r>
      <rPr>
        <b/>
        <sz val="12"/>
        <color theme="1"/>
        <rFont val="Dussmann"/>
      </rPr>
      <t>kala</t>
    </r>
    <r>
      <rPr>
        <sz val="12"/>
        <color theme="1"/>
        <rFont val="Dussmann"/>
      </rPr>
      <t xml:space="preserve">, tomatipasta, vesi, Prantsuse ürdisegu Santa Maria </t>
    </r>
    <r>
      <rPr>
        <i/>
        <sz val="10"/>
        <color theme="1"/>
        <rFont val="Dussmann"/>
      </rPr>
      <t>(rosmariin, petersell, majoraan, pune, tüümian, basiilik, aed-piparrohi, estragon)</t>
    </r>
    <r>
      <rPr>
        <sz val="12"/>
        <color theme="1"/>
        <rFont val="Dussmann"/>
      </rPr>
      <t>, söögisool, must pipar</t>
    </r>
  </si>
  <si>
    <t>Stoovitud porgandid (G, L)</t>
  </si>
  <si>
    <r>
      <rPr>
        <sz val="12"/>
        <color rgb="FF000000"/>
        <rFont val="Dussmann"/>
      </rPr>
      <t xml:space="preserve">Porgand, </t>
    </r>
    <r>
      <rPr>
        <b/>
        <sz val="12"/>
        <color rgb="FF000000"/>
        <rFont val="Dussmann"/>
      </rPr>
      <t>toidukoor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nisujahu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või</t>
    </r>
    <r>
      <rPr>
        <sz val="12"/>
        <color rgb="FF000000"/>
        <rFont val="Dussmann"/>
      </rPr>
      <t>, sidrunimahl, söögisool, suhkur, vesi</t>
    </r>
  </si>
  <si>
    <r>
      <rPr>
        <b/>
        <sz val="12"/>
        <color theme="1"/>
        <rFont val="Dussmann"/>
      </rPr>
      <t>Hapukoor</t>
    </r>
    <r>
      <rPr>
        <sz val="12"/>
        <color theme="1"/>
        <rFont val="Dussmann"/>
      </rPr>
      <t>, roheline sibul, söögisool, suhkur</t>
    </r>
  </si>
  <si>
    <r>
      <t xml:space="preserve">Kartul, </t>
    </r>
    <r>
      <rPr>
        <b/>
        <sz val="12"/>
        <color theme="1"/>
        <rFont val="Dussmann"/>
      </rPr>
      <t>või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>, söögisool, vesi</t>
    </r>
  </si>
  <si>
    <t>Kapsa-redisesalat</t>
  </si>
  <si>
    <t>Redis, valge peakapsas</t>
  </si>
  <si>
    <t>Peet, hernes, redis</t>
  </si>
  <si>
    <t>Keedetud peet, hernes, redis</t>
  </si>
  <si>
    <t>Õun</t>
  </si>
  <si>
    <t>Kirju pikkpoiss kanalihast (G, M, PT)</t>
  </si>
  <si>
    <r>
      <t xml:space="preserve">Broilerihakkliha, mugulsibul, </t>
    </r>
    <r>
      <rPr>
        <b/>
        <sz val="12"/>
        <color theme="1"/>
        <rFont val="Dussmann"/>
      </rPr>
      <t>kanamuna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riivsai</t>
    </r>
    <r>
      <rPr>
        <sz val="12"/>
        <color theme="1"/>
        <rFont val="Dussmann"/>
      </rPr>
      <t>, vesi, porgand, paprika, toiduõli, söögisool, must pipar</t>
    </r>
  </si>
  <si>
    <t>Pestokastmes hautatud kalafilee (L, PT)</t>
  </si>
  <si>
    <r>
      <t>Valge</t>
    </r>
    <r>
      <rPr>
        <b/>
        <sz val="12"/>
        <color theme="1"/>
        <rFont val="Dussmann"/>
      </rPr>
      <t xml:space="preserve"> kala</t>
    </r>
    <r>
      <rPr>
        <sz val="12"/>
        <color theme="1"/>
        <rFont val="Dussmann"/>
      </rPr>
      <t xml:space="preserve">, pestokaste </t>
    </r>
    <r>
      <rPr>
        <i/>
        <sz val="10"/>
        <color theme="1"/>
        <rFont val="Dussmann"/>
      </rPr>
      <t>(basiilik, küüslauk, röstitud piiniaseemned, oliiviõli, juust, söögisool, sidrunimahl)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toidukoor</t>
    </r>
    <r>
      <rPr>
        <sz val="12"/>
        <color theme="1"/>
        <rFont val="Dussmann"/>
      </rPr>
      <t>, sidrunimahl, söögisool, must pipar, toiduõli</t>
    </r>
  </si>
  <si>
    <t>Tatra-šampinjonipihv (G, M, PT)</t>
  </si>
  <si>
    <r>
      <t xml:space="preserve">Tatar, šampinjonid, </t>
    </r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muna</t>
    </r>
    <r>
      <rPr>
        <sz val="12"/>
        <color theme="1"/>
        <rFont val="Dussmann"/>
      </rPr>
      <t>, söögisool, must pipar</t>
    </r>
  </si>
  <si>
    <r>
      <rPr>
        <b/>
        <sz val="12"/>
        <color theme="1"/>
        <rFont val="Dussmann"/>
      </rPr>
      <t>Nisujahu</t>
    </r>
    <r>
      <rPr>
        <sz val="12"/>
        <color theme="1"/>
        <rFont val="Dussmann"/>
      </rPr>
      <t xml:space="preserve">, toiduõli, </t>
    </r>
    <r>
      <rPr>
        <b/>
        <sz val="12"/>
        <color theme="1"/>
        <rFont val="Dussmann"/>
      </rPr>
      <t>piim</t>
    </r>
    <r>
      <rPr>
        <sz val="12"/>
        <color theme="1"/>
        <rFont val="Dussmann"/>
      </rPr>
      <t xml:space="preserve">, </t>
    </r>
    <r>
      <rPr>
        <b/>
        <sz val="12"/>
        <color theme="1"/>
        <rFont val="Dussmann"/>
      </rPr>
      <t>toidukoo</t>
    </r>
    <r>
      <rPr>
        <sz val="12"/>
        <color theme="1"/>
        <rFont val="Dussmann"/>
      </rPr>
      <t>r, söögisool</t>
    </r>
  </si>
  <si>
    <r>
      <rPr>
        <b/>
        <sz val="12"/>
        <color theme="1"/>
        <rFont val="Dussmann"/>
      </rPr>
      <t>Täisterapasta/pasta</t>
    </r>
    <r>
      <rPr>
        <i/>
        <sz val="12"/>
        <color theme="1"/>
        <rFont val="Dussmann"/>
      </rPr>
      <t xml:space="preserve"> (</t>
    </r>
    <r>
      <rPr>
        <b/>
        <i/>
        <sz val="10"/>
        <color theme="1"/>
        <rFont val="Dussmann"/>
      </rPr>
      <t>durumnisujahu</t>
    </r>
    <r>
      <rPr>
        <i/>
        <sz val="10"/>
        <color theme="1"/>
        <rFont val="Dussmann"/>
      </rPr>
      <t>, vesi)</t>
    </r>
    <r>
      <rPr>
        <sz val="12"/>
        <color theme="1"/>
        <rFont val="Dussmann"/>
      </rPr>
      <t>, söögisool, vesi, toiduõli</t>
    </r>
  </si>
  <si>
    <r>
      <t xml:space="preserve">Veiseliha, mugulsibul, tomatipüree, </t>
    </r>
    <r>
      <rPr>
        <b/>
        <sz val="12"/>
        <color theme="1"/>
        <rFont val="Dussmann"/>
      </rPr>
      <t>nisujahu,</t>
    </r>
    <r>
      <rPr>
        <sz val="12"/>
        <color theme="1"/>
        <rFont val="Dussmann"/>
      </rPr>
      <t xml:space="preserve"> mugulsibul, küüslauk, söögisool, must pipar, </t>
    </r>
    <r>
      <rPr>
        <b/>
        <sz val="12"/>
        <color theme="1"/>
        <rFont val="Dussmann"/>
      </rPr>
      <t>hapukoor,</t>
    </r>
    <r>
      <rPr>
        <sz val="12"/>
        <color theme="1"/>
        <rFont val="Dussmann"/>
      </rPr>
      <t xml:space="preserve"> toiduõli, vesi, värske petersell</t>
    </r>
  </si>
  <si>
    <t>Ühepajatoit sealihaga</t>
  </si>
  <si>
    <t>Valge peakapsas, porgand, kaalikas, sealiha, mugulsibul, toiduõli, vesi, söögisool, must pipar, till</t>
  </si>
  <si>
    <t>Ühepajatoit läätsedega</t>
  </si>
  <si>
    <t>Valge peakapsas, porgand, kaalikas, läätsed, mugulsibul, toiduõli, vesi, söögisool, must pipar, till</t>
  </si>
  <si>
    <t>Kaalikas, mais, hapukurk</t>
  </si>
  <si>
    <t>Siga</t>
  </si>
  <si>
    <t>Oranž</t>
  </si>
  <si>
    <t>Veis</t>
  </si>
  <si>
    <t>Punane</t>
  </si>
  <si>
    <t>Kana</t>
  </si>
  <si>
    <t>Helekollane</t>
  </si>
  <si>
    <t>H</t>
  </si>
  <si>
    <t>hele, selge toit</t>
  </si>
  <si>
    <t>Kalkun</t>
  </si>
  <si>
    <t>Kollane</t>
  </si>
  <si>
    <t>P</t>
  </si>
  <si>
    <t>punane</t>
  </si>
  <si>
    <t>Kala</t>
  </si>
  <si>
    <t>Helesinine</t>
  </si>
  <si>
    <t>K</t>
  </si>
  <si>
    <t>koorene</t>
  </si>
  <si>
    <t>lammas</t>
  </si>
  <si>
    <t>Lilla</t>
  </si>
  <si>
    <t>segaliha</t>
  </si>
  <si>
    <t>Hall</t>
  </si>
  <si>
    <t>Põhitoidud</t>
  </si>
  <si>
    <t>Põhiline valguallikas</t>
  </si>
  <si>
    <t>Värv</t>
  </si>
  <si>
    <t>Taimne valguallikas</t>
  </si>
  <si>
    <t>Soojad lisandid/ magustoit</t>
  </si>
  <si>
    <t>Salatid</t>
  </si>
  <si>
    <t>Juur- ja puuvilja amps</t>
  </si>
  <si>
    <t>E</t>
  </si>
  <si>
    <t>T</t>
  </si>
  <si>
    <t>N</t>
  </si>
  <si>
    <t>R</t>
  </si>
  <si>
    <t>Nädal 14</t>
  </si>
  <si>
    <t>Segaliha</t>
  </si>
  <si>
    <t>Nädal 15</t>
  </si>
  <si>
    <t>kala</t>
  </si>
  <si>
    <t>veisemaks</t>
  </si>
  <si>
    <t>Keeks õuntega (G, L, M, VS)</t>
  </si>
  <si>
    <t>Kapsa,Valge redise-paprikasalat</t>
  </si>
  <si>
    <t>Valge redis, paprika, kapsas</t>
  </si>
  <si>
    <t>Punase kapsa-pirnisalat</t>
  </si>
  <si>
    <t>Punane kapsas, pirn</t>
  </si>
  <si>
    <t>Lõhepikkpoiss kodujuustuga (G,L, M, PT)</t>
  </si>
  <si>
    <r>
      <rPr>
        <b/>
        <sz val="12"/>
        <rFont val="Dussmann"/>
        <family val="2"/>
        <charset val="186"/>
      </rPr>
      <t>Lõhe,</t>
    </r>
    <r>
      <rPr>
        <sz val="12"/>
        <rFont val="Dussmann"/>
        <family val="2"/>
        <charset val="186"/>
      </rPr>
      <t xml:space="preserve"> kartul, mugulsibul, </t>
    </r>
    <r>
      <rPr>
        <b/>
        <sz val="12"/>
        <rFont val="Dussmann"/>
        <family val="2"/>
        <charset val="186"/>
      </rPr>
      <t>riivsai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kanamuna,kodujuust,</t>
    </r>
    <r>
      <rPr>
        <sz val="12"/>
        <rFont val="Dussmann"/>
        <family val="2"/>
        <charset val="186"/>
      </rPr>
      <t xml:space="preserve"> söögisool, must pipar, sidrunikoor, till, vesi</t>
    </r>
  </si>
  <si>
    <t>Tatra-seene pikkpoiss (G, PT)</t>
  </si>
  <si>
    <t>Külmkaste rohelise sibulaga(L)</t>
  </si>
  <si>
    <r>
      <rPr>
        <sz val="12"/>
        <color indexed="8"/>
        <rFont val="Dussmann"/>
        <family val="2"/>
        <charset val="186"/>
      </rPr>
      <t xml:space="preserve">Maitsestamata </t>
    </r>
    <r>
      <rPr>
        <b/>
        <sz val="12"/>
        <color rgb="FF000000"/>
        <rFont val="Dussmann"/>
        <charset val="186"/>
      </rPr>
      <t>jogur</t>
    </r>
    <r>
      <rPr>
        <sz val="12"/>
        <color indexed="8"/>
        <rFont val="Dussmann"/>
        <family val="2"/>
        <charset val="186"/>
      </rPr>
      <t>t, petersell, roheline sibul,söögisool</t>
    </r>
  </si>
  <si>
    <t>Kapsa-paprikasalat</t>
  </si>
  <si>
    <t>Hiina kapsa salat porgandi ja spinatiga</t>
  </si>
  <si>
    <t>Külm kaste ürtidega (L)</t>
  </si>
  <si>
    <r>
      <rPr>
        <b/>
        <sz val="12"/>
        <color rgb="FF000000"/>
        <rFont val="Dussmann"/>
        <charset val="186"/>
      </rPr>
      <t>Hapukoor,</t>
    </r>
    <r>
      <rPr>
        <sz val="12"/>
        <color indexed="8"/>
        <rFont val="Dussmann"/>
        <charset val="186"/>
      </rPr>
      <t xml:space="preserve"> ürdid, söögisool, suhkur</t>
    </r>
  </si>
  <si>
    <t>Porgandisalat seesami seemnetega</t>
  </si>
  <si>
    <t>Porgand, seesami seemned</t>
  </si>
  <si>
    <t>Tikka Masala kastmes aedviljadega (L)</t>
  </si>
  <si>
    <r>
      <t xml:space="preserve">Purustatud tomat, aedviljade segu, tomatipasta, vesi, maitsestamata </t>
    </r>
    <r>
      <rPr>
        <b/>
        <sz val="12"/>
        <color rgb="FF000000"/>
        <rFont val="Dussmann"/>
        <charset val="186"/>
      </rPr>
      <t>jogurt</t>
    </r>
    <r>
      <rPr>
        <sz val="12"/>
        <color rgb="FF000000"/>
        <rFont val="Dussmann"/>
      </rPr>
      <t>, mugulsibul, toiduõli, küüslauk, sidrunimahl, Tikka Masala maitseainesegu (vürtsköömen,  paprika,  koriander, ingver, kurkum, kaneel, nelk, tšillipipar), söögisool, suhkur,  must pipar</t>
    </r>
  </si>
  <si>
    <t>Marjatarretis vahukoorega (L)</t>
  </si>
  <si>
    <r>
      <t xml:space="preserve">Marjad, õunamahl, vesi, suhkur, želatiin, </t>
    </r>
    <r>
      <rPr>
        <b/>
        <sz val="14"/>
        <color rgb="FF000000"/>
        <rFont val="Dussmann"/>
        <charset val="186"/>
      </rPr>
      <t>vahukoor</t>
    </r>
  </si>
  <si>
    <t>Hiina kapsa salat spinati ja punase sibulaga</t>
  </si>
  <si>
    <t>Porgand, kapsas, toiduõli</t>
  </si>
  <si>
    <t>Peedisalat küüslaugu ja majoneesiga</t>
  </si>
  <si>
    <t xml:space="preserve">Peet, majonees, küüslauk </t>
  </si>
  <si>
    <t>Valge redise-porgandisalat</t>
  </si>
  <si>
    <t>Valge redis, porgand</t>
  </si>
  <si>
    <t>Hiina kapsa salat maisi ja spinatiga</t>
  </si>
  <si>
    <r>
      <t xml:space="preserve">Riis, kanaliha, porgand, mugulsibul, toiduõli, </t>
    </r>
    <r>
      <rPr>
        <b/>
        <sz val="12"/>
        <color rgb="FF000000"/>
        <rFont val="Dussmann"/>
        <charset val="186"/>
      </rPr>
      <t>tomatipasta</t>
    </r>
    <r>
      <rPr>
        <sz val="12"/>
        <color indexed="8"/>
        <rFont val="Dussmann"/>
        <family val="2"/>
        <charset val="186"/>
      </rPr>
      <t>, vesi, söögisool, must pipar, petersell</t>
    </r>
  </si>
  <si>
    <t xml:space="preserve">Plov ja kanalihaga </t>
  </si>
  <si>
    <t>Punase kapsa salat marineeritud kurgiga</t>
  </si>
  <si>
    <t>Punane kapsa, marineeritud kurk</t>
  </si>
  <si>
    <t>Hiina kapsas, valge redis, punane uba</t>
  </si>
  <si>
    <t>Porgandisalat roheliste ubadega</t>
  </si>
  <si>
    <t>Porgand, rohelised oad</t>
  </si>
  <si>
    <t>Hartšoo punaste ubadega</t>
  </si>
  <si>
    <t>Riis, punased oad, mugulsibul, tomatipasta, mugulsibul, küüslauk, loorber, kuivatatud must ploom, nisujahu, söögisool, must pipar, toiduõli, vesi, värske petersell</t>
  </si>
  <si>
    <t>Peedisalat  kodujuustuga (L)</t>
  </si>
  <si>
    <r>
      <rPr>
        <b/>
        <sz val="12"/>
        <color rgb="FF000000"/>
        <rFont val="Dussmann"/>
        <family val="2"/>
        <charset val="186"/>
      </rPr>
      <t>Kodujuust</t>
    </r>
    <r>
      <rPr>
        <sz val="12"/>
        <color indexed="8"/>
        <rFont val="Dussmann"/>
        <family val="2"/>
        <charset val="186"/>
      </rPr>
      <t>, peet, söögisool</t>
    </r>
  </si>
  <si>
    <t>Porgandisalat suvikõrvitsaga</t>
  </si>
  <si>
    <t>Porgand, läätsed,suvikõrvits</t>
  </si>
  <si>
    <t>Kanaliha-seenehautis köögiviljadega (G, L)</t>
  </si>
  <si>
    <r>
      <t xml:space="preserve">Kanaliha, šampinjonid, porgand, mugulsibul, külmutatud köögiviljasegu,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</si>
  <si>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Seenehautis köögiviljadega (G, L)</t>
  </si>
  <si>
    <r>
      <t xml:space="preserve">šampinjonid, porgand, mugulsibul, külmutatud köögiviljasegu,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vesi, söögisool, must pipar</t>
    </r>
  </si>
  <si>
    <t>Bolognese kaste ubadega</t>
  </si>
  <si>
    <r>
      <rPr>
        <b/>
        <sz val="12"/>
        <rFont val="Dussmann"/>
        <family val="2"/>
        <charset val="186"/>
      </rPr>
      <t>Rohelised  oad</t>
    </r>
    <r>
      <rPr>
        <sz val="12"/>
        <rFont val="Dussmann"/>
        <family val="2"/>
        <charset val="186"/>
      </rPr>
      <t>, porgand, mugulsibul, küüslauk, kuivatatud pune, tomat, tomatipasta, kuivatatud basiilik, söögisool, must pipar, toiduõli, vesi</t>
    </r>
  </si>
  <si>
    <t>Ahjus küpsetatud broileri kintsuliha tomati-paprikamarinaadis (PT)</t>
  </si>
  <si>
    <t>Broileri kintsuliha, tomatipasta, jahvatatud paprika, küüslauk, söögisool, must pipar, toiduõli, petersell, pune, basiilik, tüümian, rosmariin, majoraan</t>
  </si>
  <si>
    <t>Ahjuliha omas leemes(PT)</t>
  </si>
  <si>
    <t>Hautatud hapukapsas</t>
  </si>
  <si>
    <t>Kapsa-porrusalat</t>
  </si>
  <si>
    <t>Kapsas, porru</t>
  </si>
  <si>
    <t>Raguu veiselihast (G)</t>
  </si>
  <si>
    <r>
      <t xml:space="preserve">Veiseliha, porgand, mugulsibul, küüslauk, </t>
    </r>
    <r>
      <rPr>
        <b/>
        <sz val="12"/>
        <color rgb="FF000000"/>
        <rFont val="Dussmann"/>
        <charset val="186"/>
      </rPr>
      <t>varsseller</t>
    </r>
    <r>
      <rPr>
        <sz val="12"/>
        <color indexed="8"/>
        <rFont val="Dussmann"/>
        <family val="2"/>
        <charset val="186"/>
      </rPr>
      <t>, purustatud tomat, toiduõli, vesi, söögisool, must pipar, petersell</t>
    </r>
  </si>
  <si>
    <t>Itaalia kanasupp läätsedega</t>
  </si>
  <si>
    <r>
      <t>Kartul, kanaliha, peekon, porgand, vars</t>
    </r>
    <r>
      <rPr>
        <b/>
        <sz val="14"/>
        <color rgb="FF000000"/>
        <rFont val="Dussmann"/>
        <family val="2"/>
        <charset val="186"/>
      </rPr>
      <t>seller</t>
    </r>
    <r>
      <rPr>
        <sz val="14"/>
        <color indexed="8"/>
        <rFont val="Dussmann"/>
        <family val="2"/>
        <charset val="186"/>
      </rPr>
      <t>, mugulsibul, lillkapsas, läätsed, toiduõli, vesi, söögisool, must pipar, petersell, vahemere ürdid</t>
    </r>
  </si>
  <si>
    <t>Veisehakkliha, valge peakapsas, riis, mugulsibul, porgand, toiduõli, vesi, tomatipasta, söögisool, must pipar, jahvatatud paprika, loorber</t>
  </si>
  <si>
    <t>veiseliha, porgand, brokkoli, paprika, mugulsibul, küüslauk, vesi, söögisool, must pipar, loorber, salvei</t>
  </si>
  <si>
    <t xml:space="preserve">Veisestrooganov (G, L) </t>
  </si>
  <si>
    <r>
      <t xml:space="preserve">Veiseliha, mugulsibul, tomatipüree, </t>
    </r>
    <r>
      <rPr>
        <b/>
        <sz val="12"/>
        <color rgb="FF000000"/>
        <rFont val="Dussmann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toiduõli, vesi,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petersell</t>
    </r>
  </si>
  <si>
    <t>Sealiha, kartul, porgand, kaalikas, mugulsibul, vesi, toiduõli, söögisool, must pipar, till</t>
  </si>
  <si>
    <t>Hautatud veiselihapada aedviljadega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</si>
</sst>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75" x14ac:knownFonts="1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Dussmann"/>
      <family val="2"/>
      <charset val="186"/>
    </font>
    <font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2"/>
      <color theme="1"/>
      <name val="Dussmann"/>
      <family val="2"/>
      <charset val="186"/>
    </font>
    <font>
      <b/>
      <sz val="12"/>
      <color theme="1"/>
      <name val="Dussmann"/>
      <family val="2"/>
      <charset val="186"/>
    </font>
    <font>
      <b/>
      <sz val="12"/>
      <name val="Dussmann"/>
      <family val="2"/>
      <charset val="186"/>
    </font>
    <font>
      <b/>
      <sz val="12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color indexed="8"/>
      <name val="Dussmann"/>
      <family val="2"/>
      <charset val="186"/>
    </font>
    <font>
      <b/>
      <sz val="14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4"/>
      <color theme="1"/>
      <name val="Dussmann"/>
      <family val="2"/>
      <charset val="186"/>
    </font>
    <font>
      <sz val="14"/>
      <name val="Dussmann"/>
      <family val="2"/>
      <charset val="186"/>
    </font>
    <font>
      <sz val="14"/>
      <color rgb="FF000000"/>
      <name val="Dussmann"/>
      <family val="2"/>
      <charset val="186"/>
    </font>
    <font>
      <sz val="12"/>
      <color rgb="FF000000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24"/>
      <name val="Dussmann"/>
      <family val="2"/>
      <charset val="186"/>
    </font>
    <font>
      <b/>
      <sz val="14"/>
      <name val="Dussmann"/>
      <family val="2"/>
      <charset val="186"/>
    </font>
    <font>
      <b/>
      <sz val="14"/>
      <color rgb="FFFF0000"/>
      <name val="Dussmann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name val="Dussmann"/>
      <family val="2"/>
      <charset val="186"/>
    </font>
    <font>
      <i/>
      <sz val="12"/>
      <color rgb="FF000000"/>
      <name val="Dussmann"/>
      <family val="2"/>
      <charset val="186"/>
    </font>
    <font>
      <i/>
      <sz val="10"/>
      <name val="Dussmann"/>
      <family val="2"/>
      <charset val="186"/>
    </font>
    <font>
      <b/>
      <i/>
      <sz val="10"/>
      <name val="Dussmann"/>
      <family val="2"/>
      <charset val="186"/>
    </font>
    <font>
      <i/>
      <sz val="10"/>
      <color rgb="FF000000"/>
      <name val="Dussmann"/>
      <family val="2"/>
      <charset val="186"/>
    </font>
    <font>
      <b/>
      <i/>
      <sz val="10"/>
      <color rgb="FF000000"/>
      <name val="Dussmann"/>
      <family val="2"/>
      <charset val="186"/>
    </font>
    <font>
      <i/>
      <sz val="10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24"/>
      <color theme="1"/>
      <name val="Dussmann"/>
      <family val="2"/>
      <charset val="186"/>
    </font>
    <font>
      <i/>
      <sz val="12"/>
      <color rgb="FF000000"/>
      <name val="Dussmann"/>
      <charset val="186"/>
    </font>
    <font>
      <b/>
      <i/>
      <sz val="10"/>
      <color rgb="FF000000"/>
      <name val="Dussmann"/>
      <charset val="186"/>
    </font>
    <font>
      <i/>
      <sz val="10"/>
      <color rgb="FF000000"/>
      <name val="Dussmann"/>
      <charset val="186"/>
    </font>
    <font>
      <sz val="12"/>
      <color indexed="8"/>
      <name val="Dussmann"/>
      <charset val="186"/>
    </font>
    <font>
      <b/>
      <sz val="12"/>
      <color rgb="FF000000"/>
      <name val="Dussmann"/>
      <charset val="186"/>
    </font>
    <font>
      <sz val="12"/>
      <color rgb="FF000000"/>
      <name val="Dussmann"/>
      <charset val="186"/>
    </font>
    <font>
      <b/>
      <sz val="11"/>
      <color theme="1"/>
      <name val="Dussmann"/>
      <charset val="186"/>
    </font>
    <font>
      <b/>
      <sz val="14"/>
      <color rgb="FF000000"/>
      <name val="Dussmann"/>
      <charset val="186"/>
    </font>
    <font>
      <b/>
      <sz val="14"/>
      <color theme="1"/>
      <name val="Dussmann"/>
      <charset val="186"/>
    </font>
    <font>
      <b/>
      <sz val="12"/>
      <name val="Dussmann"/>
      <charset val="186"/>
    </font>
    <font>
      <sz val="14"/>
      <color indexed="8"/>
      <name val="Dussmann"/>
      <charset val="186"/>
    </font>
    <font>
      <b/>
      <sz val="12"/>
      <color theme="1"/>
      <name val="Dussmann"/>
      <charset val="186"/>
    </font>
    <font>
      <sz val="11"/>
      <color theme="1"/>
      <name val="Dussmann"/>
      <charset val="186"/>
    </font>
    <font>
      <sz val="14"/>
      <color rgb="FF000000"/>
      <name val="Dussmann"/>
      <charset val="186"/>
    </font>
    <font>
      <sz val="14"/>
      <name val="Dussmann"/>
      <charset val="186"/>
    </font>
    <font>
      <sz val="12"/>
      <name val="Dussmann"/>
      <charset val="186"/>
    </font>
    <font>
      <sz val="12"/>
      <color theme="1"/>
      <name val="Dussmann"/>
    </font>
    <font>
      <b/>
      <sz val="24"/>
      <color theme="1"/>
      <name val="Dussmann"/>
    </font>
    <font>
      <b/>
      <sz val="18"/>
      <color theme="1"/>
      <name val="Dussmann"/>
    </font>
    <font>
      <b/>
      <sz val="12"/>
      <color theme="1"/>
      <name val="Dussmann"/>
    </font>
    <font>
      <sz val="14"/>
      <color theme="1"/>
      <name val="Dussmann"/>
    </font>
    <font>
      <i/>
      <sz val="10"/>
      <color theme="1"/>
      <name val="Dussmann"/>
    </font>
    <font>
      <b/>
      <i/>
      <sz val="10"/>
      <color theme="1"/>
      <name val="Dussmann"/>
    </font>
    <font>
      <b/>
      <sz val="14"/>
      <color theme="1"/>
      <name val="Dussmann"/>
    </font>
    <font>
      <sz val="11"/>
      <color theme="1"/>
      <name val="Dussmann"/>
    </font>
    <font>
      <i/>
      <sz val="12"/>
      <color theme="1"/>
      <name val="Dussmann"/>
    </font>
    <font>
      <sz val="12"/>
      <color rgb="FF000000"/>
      <name val="Dussmann"/>
    </font>
    <font>
      <b/>
      <sz val="12"/>
      <color rgb="FF000000"/>
      <name val="Dussmann"/>
    </font>
    <font>
      <sz val="14"/>
      <color rgb="FF000000"/>
      <name val="Dussmann"/>
    </font>
    <font>
      <b/>
      <sz val="20"/>
      <color indexed="8"/>
      <name val="Dussmann"/>
      <family val="2"/>
      <charset val="186"/>
    </font>
    <font>
      <b/>
      <sz val="20"/>
      <name val="Dussmann"/>
      <family val="2"/>
      <charset val="186"/>
    </font>
    <font>
      <sz val="20"/>
      <color theme="1"/>
      <name val="Dussmann"/>
      <family val="2"/>
      <charset val="186"/>
    </font>
    <font>
      <sz val="20"/>
      <color indexed="8"/>
      <name val="Dussmann"/>
      <family val="2"/>
      <charset val="186"/>
    </font>
    <font>
      <sz val="20"/>
      <name val="Dussmann"/>
      <family val="2"/>
      <charset val="186"/>
    </font>
    <font>
      <b/>
      <i/>
      <sz val="12"/>
      <color theme="1"/>
      <name val="Dussmann"/>
    </font>
    <font>
      <b/>
      <sz val="20"/>
      <color theme="1"/>
      <name val="Dussmann"/>
    </font>
    <font>
      <sz val="20"/>
      <color theme="1"/>
      <name val="Dussmann"/>
    </font>
    <font>
      <sz val="14"/>
      <color indexed="8"/>
      <name val="Dussmann"/>
    </font>
    <font>
      <sz val="12"/>
      <color theme="1"/>
      <name val="Dussmann"/>
      <charset val="186"/>
    </font>
    <font>
      <b/>
      <sz val="12"/>
      <color indexed="8"/>
      <name val="Dussmann"/>
      <charset val="186"/>
    </font>
    <font>
      <b/>
      <sz val="13"/>
      <color indexed="8"/>
      <name val="Dussmann"/>
      <family val="2"/>
      <charset val="186"/>
    </font>
    <font>
      <b/>
      <sz val="14"/>
      <color rgb="FF000000"/>
      <name val="Dussmann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F0C8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1" fillId="0" borderId="0"/>
    <xf numFmtId="0" fontId="1" fillId="0" borderId="0"/>
    <xf numFmtId="43" fontId="2" fillId="0" borderId="0" applyFont="0" applyFill="0" applyBorder="0" applyAlignment="0" applyProtection="0"/>
  </cellStyleXfs>
  <cellXfs count="886">
    <xf numFmtId="0" fontId="0" fillId="0" borderId="0" xfId="0"/>
    <xf numFmtId="0" fontId="3" fillId="0" borderId="0" xfId="0" applyFont="1"/>
    <xf numFmtId="2" fontId="7" fillId="4" borderId="1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3" xfId="0" applyNumberFormat="1" applyFont="1" applyFill="1" applyBorder="1" applyAlignment="1">
      <alignment horizontal="right" wrapText="1"/>
    </xf>
    <xf numFmtId="164" fontId="7" fillId="3" borderId="6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right" wrapText="1"/>
    </xf>
    <xf numFmtId="2" fontId="9" fillId="0" borderId="7" xfId="0" applyNumberFormat="1" applyFont="1" applyBorder="1" applyAlignment="1">
      <alignment wrapText="1"/>
    </xf>
    <xf numFmtId="49" fontId="10" fillId="0" borderId="7" xfId="0" applyNumberFormat="1" applyFont="1" applyBorder="1" applyAlignment="1">
      <alignment wrapText="1"/>
    </xf>
    <xf numFmtId="0" fontId="12" fillId="0" borderId="0" xfId="0" applyFont="1"/>
    <xf numFmtId="2" fontId="9" fillId="4" borderId="9" xfId="0" applyNumberFormat="1" applyFont="1" applyFill="1" applyBorder="1" applyAlignment="1">
      <alignment wrapText="1"/>
    </xf>
    <xf numFmtId="2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0" fontId="5" fillId="0" borderId="0" xfId="0" applyFont="1"/>
    <xf numFmtId="2" fontId="9" fillId="4" borderId="7" xfId="0" applyNumberFormat="1" applyFont="1" applyFill="1" applyBorder="1" applyAlignment="1">
      <alignment wrapText="1"/>
    </xf>
    <xf numFmtId="49" fontId="10" fillId="4" borderId="7" xfId="0" applyNumberFormat="1" applyFont="1" applyFill="1" applyBorder="1" applyAlignment="1">
      <alignment wrapText="1"/>
    </xf>
    <xf numFmtId="0" fontId="3" fillId="4" borderId="0" xfId="0" applyFont="1" applyFill="1"/>
    <xf numFmtId="0" fontId="5" fillId="4" borderId="0" xfId="0" applyFont="1" applyFill="1"/>
    <xf numFmtId="2" fontId="9" fillId="4" borderId="0" xfId="0" applyNumberFormat="1" applyFont="1" applyFill="1" applyAlignment="1">
      <alignment wrapText="1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4" borderId="0" xfId="0" applyFont="1" applyFill="1"/>
    <xf numFmtId="49" fontId="9" fillId="0" borderId="10" xfId="0" applyNumberFormat="1" applyFont="1" applyBorder="1" applyAlignment="1">
      <alignment vertical="center" wrapText="1"/>
    </xf>
    <xf numFmtId="0" fontId="3" fillId="0" borderId="1" xfId="0" applyFont="1" applyBorder="1"/>
    <xf numFmtId="0" fontId="18" fillId="0" borderId="0" xfId="0" applyFont="1"/>
    <xf numFmtId="0" fontId="19" fillId="0" borderId="1" xfId="0" applyFont="1" applyBorder="1"/>
    <xf numFmtId="0" fontId="3" fillId="0" borderId="0" xfId="0" applyFont="1" applyAlignment="1">
      <alignment horizontal="center"/>
    </xf>
    <xf numFmtId="2" fontId="9" fillId="0" borderId="8" xfId="0" applyNumberFormat="1" applyFont="1" applyBorder="1" applyAlignment="1">
      <alignment vertical="center" wrapText="1"/>
    </xf>
    <xf numFmtId="49" fontId="10" fillId="0" borderId="8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2" fontId="9" fillId="0" borderId="7" xfId="0" applyNumberFormat="1" applyFont="1" applyBorder="1" applyAlignment="1">
      <alignment horizontal="right" vertical="center" wrapText="1"/>
    </xf>
    <xf numFmtId="0" fontId="21" fillId="4" borderId="4" xfId="0" applyFont="1" applyFill="1" applyBorder="1" applyAlignment="1">
      <alignment horizontal="right" wrapText="1"/>
    </xf>
    <xf numFmtId="2" fontId="9" fillId="4" borderId="11" xfId="0" applyNumberFormat="1" applyFont="1" applyFill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wrapText="1"/>
    </xf>
    <xf numFmtId="2" fontId="9" fillId="4" borderId="7" xfId="0" applyNumberFormat="1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right"/>
    </xf>
    <xf numFmtId="2" fontId="9" fillId="0" borderId="10" xfId="0" applyNumberFormat="1" applyFont="1" applyBorder="1" applyAlignment="1">
      <alignment wrapText="1"/>
    </xf>
    <xf numFmtId="2" fontId="9" fillId="4" borderId="12" xfId="0" applyNumberFormat="1" applyFont="1" applyFill="1" applyBorder="1" applyAlignment="1">
      <alignment wrapText="1"/>
    </xf>
    <xf numFmtId="2" fontId="9" fillId="4" borderId="8" xfId="0" applyNumberFormat="1" applyFont="1" applyFill="1" applyBorder="1" applyAlignment="1">
      <alignment vertical="center" wrapText="1"/>
    </xf>
    <xf numFmtId="2" fontId="9" fillId="4" borderId="13" xfId="0" applyNumberFormat="1" applyFont="1" applyFill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22" fillId="0" borderId="0" xfId="0" applyFont="1"/>
    <xf numFmtId="0" fontId="15" fillId="0" borderId="0" xfId="0" applyFont="1" applyAlignment="1">
      <alignment horizontal="center"/>
    </xf>
    <xf numFmtId="165" fontId="9" fillId="4" borderId="0" xfId="0" applyNumberFormat="1" applyFont="1" applyFill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vertical="center" wrapText="1"/>
    </xf>
    <xf numFmtId="2" fontId="9" fillId="4" borderId="11" xfId="0" applyNumberFormat="1" applyFont="1" applyFill="1" applyBorder="1" applyAlignment="1">
      <alignment vertical="center" wrapText="1"/>
    </xf>
    <xf numFmtId="2" fontId="9" fillId="0" borderId="11" xfId="0" applyNumberFormat="1" applyFont="1" applyBorder="1" applyAlignment="1">
      <alignment vertical="center" wrapText="1"/>
    </xf>
    <xf numFmtId="49" fontId="10" fillId="0" borderId="11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10" fillId="4" borderId="7" xfId="0" applyNumberFormat="1" applyFont="1" applyFill="1" applyBorder="1" applyAlignment="1">
      <alignment vertical="center" wrapText="1"/>
    </xf>
    <xf numFmtId="0" fontId="0" fillId="4" borderId="5" xfId="0" applyFill="1" applyBorder="1" applyAlignment="1">
      <alignment vertical="center"/>
    </xf>
    <xf numFmtId="49" fontId="15" fillId="0" borderId="15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4" borderId="14" xfId="0" applyNumberFormat="1" applyFont="1" applyFill="1" applyBorder="1" applyAlignment="1">
      <alignment vertical="center" wrapText="1"/>
    </xf>
    <xf numFmtId="49" fontId="10" fillId="4" borderId="0" xfId="0" applyNumberFormat="1" applyFont="1" applyFill="1" applyAlignment="1">
      <alignment vertical="center" wrapText="1"/>
    </xf>
    <xf numFmtId="2" fontId="9" fillId="4" borderId="0" xfId="0" applyNumberFormat="1" applyFont="1" applyFill="1" applyAlignment="1">
      <alignment vertical="center" wrapText="1"/>
    </xf>
    <xf numFmtId="49" fontId="10" fillId="4" borderId="0" xfId="0" applyNumberFormat="1" applyFont="1" applyFill="1" applyAlignment="1">
      <alignment wrapText="1"/>
    </xf>
    <xf numFmtId="0" fontId="9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3" fillId="4" borderId="0" xfId="0" applyNumberFormat="1" applyFont="1" applyFill="1" applyAlignment="1">
      <alignment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4" borderId="0" xfId="0" applyFill="1"/>
    <xf numFmtId="49" fontId="9" fillId="4" borderId="0" xfId="0" applyNumberFormat="1" applyFont="1" applyFill="1" applyAlignment="1">
      <alignment horizontal="left" vertical="center" wrapText="1"/>
    </xf>
    <xf numFmtId="2" fontId="9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wrapText="1"/>
    </xf>
    <xf numFmtId="49" fontId="10" fillId="4" borderId="0" xfId="0" applyNumberFormat="1" applyFont="1" applyFill="1" applyAlignment="1">
      <alignment vertical="center"/>
    </xf>
    <xf numFmtId="49" fontId="10" fillId="4" borderId="0" xfId="0" applyNumberFormat="1" applyFont="1" applyFill="1"/>
    <xf numFmtId="0" fontId="3" fillId="0" borderId="0" xfId="0" applyFont="1" applyAlignment="1">
      <alignment horizontal="left" vertical="center" wrapText="1"/>
    </xf>
    <xf numFmtId="49" fontId="10" fillId="0" borderId="9" xfId="0" applyNumberFormat="1" applyFont="1" applyBorder="1" applyAlignment="1">
      <alignment vertical="center" wrapText="1"/>
    </xf>
    <xf numFmtId="2" fontId="9" fillId="0" borderId="9" xfId="0" applyNumberFormat="1" applyFont="1" applyBorder="1" applyAlignment="1">
      <alignment vertical="center" wrapText="1"/>
    </xf>
    <xf numFmtId="2" fontId="9" fillId="4" borderId="9" xfId="0" applyNumberFormat="1" applyFont="1" applyFill="1" applyBorder="1" applyAlignment="1">
      <alignment vertical="center" wrapText="1"/>
    </xf>
    <xf numFmtId="49" fontId="10" fillId="4" borderId="8" xfId="0" applyNumberFormat="1" applyFont="1" applyFill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43" fillId="0" borderId="11" xfId="0" applyNumberFormat="1" applyFont="1" applyBorder="1" applyAlignment="1">
      <alignment vertical="center" wrapText="1"/>
    </xf>
    <xf numFmtId="49" fontId="43" fillId="0" borderId="7" xfId="0" applyNumberFormat="1" applyFont="1" applyBorder="1" applyAlignment="1">
      <alignment vertical="center" wrapText="1"/>
    </xf>
    <xf numFmtId="2" fontId="9" fillId="0" borderId="20" xfId="0" applyNumberFormat="1" applyFont="1" applyBorder="1" applyAlignment="1">
      <alignment vertical="center" wrapText="1"/>
    </xf>
    <xf numFmtId="0" fontId="49" fillId="0" borderId="0" xfId="0" applyFont="1" applyAlignment="1">
      <alignment horizontal="center"/>
    </xf>
    <xf numFmtId="0" fontId="49" fillId="0" borderId="0" xfId="0" applyFont="1"/>
    <xf numFmtId="0" fontId="51" fillId="0" borderId="0" xfId="0" applyFont="1"/>
    <xf numFmtId="49" fontId="53" fillId="0" borderId="11" xfId="0" applyNumberFormat="1" applyFont="1" applyBorder="1" applyAlignment="1">
      <alignment vertical="center" wrapText="1"/>
    </xf>
    <xf numFmtId="2" fontId="49" fillId="0" borderId="11" xfId="0" applyNumberFormat="1" applyFont="1" applyBorder="1" applyAlignment="1">
      <alignment vertical="center" wrapText="1"/>
    </xf>
    <xf numFmtId="2" fontId="49" fillId="4" borderId="11" xfId="0" applyNumberFormat="1" applyFont="1" applyFill="1" applyBorder="1" applyAlignment="1">
      <alignment vertical="center" wrapText="1"/>
    </xf>
    <xf numFmtId="49" fontId="53" fillId="0" borderId="7" xfId="0" applyNumberFormat="1" applyFont="1" applyBorder="1" applyAlignment="1">
      <alignment vertical="center" wrapText="1"/>
    </xf>
    <xf numFmtId="2" fontId="49" fillId="0" borderId="7" xfId="0" applyNumberFormat="1" applyFont="1" applyBorder="1" applyAlignment="1">
      <alignment vertical="center" wrapText="1"/>
    </xf>
    <xf numFmtId="0" fontId="49" fillId="4" borderId="0" xfId="0" applyFont="1" applyFill="1"/>
    <xf numFmtId="0" fontId="52" fillId="4" borderId="4" xfId="0" applyFont="1" applyFill="1" applyBorder="1" applyAlignment="1">
      <alignment horizontal="right" vertical="center" wrapText="1"/>
    </xf>
    <xf numFmtId="49" fontId="53" fillId="4" borderId="0" xfId="0" applyNumberFormat="1" applyFont="1" applyFill="1" applyAlignment="1">
      <alignment vertical="center" wrapText="1"/>
    </xf>
    <xf numFmtId="0" fontId="49" fillId="4" borderId="0" xfId="0" applyFont="1" applyFill="1" applyAlignment="1">
      <alignment horizontal="left" vertical="center" wrapText="1"/>
    </xf>
    <xf numFmtId="2" fontId="49" fillId="4" borderId="0" xfId="0" applyNumberFormat="1" applyFont="1" applyFill="1" applyAlignment="1">
      <alignment vertical="center" wrapText="1"/>
    </xf>
    <xf numFmtId="0" fontId="49" fillId="0" borderId="0" xfId="0" applyFont="1" applyAlignment="1">
      <alignment vertical="top"/>
    </xf>
    <xf numFmtId="0" fontId="49" fillId="4" borderId="0" xfId="0" applyFont="1" applyFill="1" applyAlignment="1">
      <alignment vertical="top"/>
    </xf>
    <xf numFmtId="0" fontId="57" fillId="4" borderId="0" xfId="0" applyFont="1" applyFill="1" applyAlignment="1">
      <alignment vertical="top"/>
    </xf>
    <xf numFmtId="0" fontId="52" fillId="4" borderId="4" xfId="0" applyFont="1" applyFill="1" applyBorder="1" applyAlignment="1">
      <alignment horizontal="right" wrapText="1"/>
    </xf>
    <xf numFmtId="2" fontId="49" fillId="4" borderId="0" xfId="0" applyNumberFormat="1" applyFont="1" applyFill="1" applyAlignment="1">
      <alignment wrapText="1"/>
    </xf>
    <xf numFmtId="49" fontId="53" fillId="4" borderId="7" xfId="0" applyNumberFormat="1" applyFont="1" applyFill="1" applyBorder="1" applyAlignment="1">
      <alignment wrapText="1"/>
    </xf>
    <xf numFmtId="2" fontId="49" fillId="0" borderId="7" xfId="0" applyNumberFormat="1" applyFont="1" applyBorder="1" applyAlignment="1">
      <alignment wrapText="1"/>
    </xf>
    <xf numFmtId="2" fontId="49" fillId="4" borderId="7" xfId="0" applyNumberFormat="1" applyFont="1" applyFill="1" applyBorder="1" applyAlignment="1">
      <alignment wrapText="1"/>
    </xf>
    <xf numFmtId="2" fontId="49" fillId="0" borderId="10" xfId="0" applyNumberFormat="1" applyFont="1" applyBorder="1" applyAlignment="1">
      <alignment vertical="center" wrapText="1"/>
    </xf>
    <xf numFmtId="49" fontId="49" fillId="0" borderId="0" xfId="0" applyNumberFormat="1" applyFont="1" applyAlignment="1">
      <alignment wrapText="1"/>
    </xf>
    <xf numFmtId="2" fontId="49" fillId="0" borderId="0" xfId="0" applyNumberFormat="1" applyFont="1" applyAlignment="1">
      <alignment wrapText="1"/>
    </xf>
    <xf numFmtId="2" fontId="49" fillId="0" borderId="8" xfId="0" applyNumberFormat="1" applyFont="1" applyBorder="1" applyAlignment="1">
      <alignment vertical="center" wrapText="1"/>
    </xf>
    <xf numFmtId="0" fontId="56" fillId="4" borderId="4" xfId="0" applyFont="1" applyFill="1" applyBorder="1" applyAlignment="1">
      <alignment horizontal="right" wrapText="1"/>
    </xf>
    <xf numFmtId="164" fontId="52" fillId="3" borderId="6" xfId="0" applyNumberFormat="1" applyFont="1" applyFill="1" applyBorder="1" applyAlignment="1">
      <alignment horizontal="right"/>
    </xf>
    <xf numFmtId="2" fontId="52" fillId="4" borderId="0" xfId="0" applyNumberFormat="1" applyFont="1" applyFill="1" applyAlignment="1">
      <alignment horizontal="right" wrapText="1"/>
    </xf>
    <xf numFmtId="2" fontId="52" fillId="4" borderId="1" xfId="0" applyNumberFormat="1" applyFont="1" applyFill="1" applyBorder="1" applyAlignment="1">
      <alignment horizontal="right" wrapText="1"/>
    </xf>
    <xf numFmtId="0" fontId="0" fillId="0" borderId="23" xfId="0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49" fontId="10" fillId="4" borderId="22" xfId="0" applyNumberFormat="1" applyFont="1" applyFill="1" applyBorder="1" applyAlignment="1">
      <alignment vertical="center" wrapText="1"/>
    </xf>
    <xf numFmtId="2" fontId="9" fillId="4" borderId="2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9" fontId="10" fillId="0" borderId="22" xfId="0" applyNumberFormat="1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2" fontId="9" fillId="0" borderId="14" xfId="0" applyNumberFormat="1" applyFont="1" applyBorder="1" applyAlignment="1">
      <alignment vertical="center" wrapText="1"/>
    </xf>
    <xf numFmtId="0" fontId="49" fillId="0" borderId="4" xfId="1" applyFont="1" applyBorder="1" applyAlignment="1">
      <alignment vertical="center"/>
    </xf>
    <xf numFmtId="0" fontId="49" fillId="0" borderId="4" xfId="0" applyFont="1" applyBorder="1" applyAlignment="1">
      <alignment horizontal="left" vertical="center"/>
    </xf>
    <xf numFmtId="0" fontId="49" fillId="0" borderId="0" xfId="1" applyFont="1" applyAlignment="1">
      <alignment vertical="center"/>
    </xf>
    <xf numFmtId="0" fontId="49" fillId="0" borderId="2" xfId="0" applyFont="1" applyBorder="1" applyAlignment="1">
      <alignment horizontal="left" vertical="center"/>
    </xf>
    <xf numFmtId="0" fontId="49" fillId="0" borderId="1" xfId="1" applyFont="1" applyBorder="1" applyAlignment="1">
      <alignment vertical="center"/>
    </xf>
    <xf numFmtId="0" fontId="49" fillId="0" borderId="1" xfId="0" applyFont="1" applyBorder="1" applyAlignment="1">
      <alignment horizontal="left" vertical="center"/>
    </xf>
    <xf numFmtId="2" fontId="9" fillId="4" borderId="12" xfId="0" applyNumberFormat="1" applyFont="1" applyFill="1" applyBorder="1" applyAlignment="1">
      <alignment vertical="center" wrapText="1"/>
    </xf>
    <xf numFmtId="2" fontId="9" fillId="0" borderId="24" xfId="0" applyNumberFormat="1" applyFont="1" applyBorder="1" applyAlignment="1">
      <alignment vertical="center" wrapText="1"/>
    </xf>
    <xf numFmtId="2" fontId="9" fillId="0" borderId="24" xfId="0" applyNumberFormat="1" applyFont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wrapText="1"/>
    </xf>
    <xf numFmtId="2" fontId="7" fillId="4" borderId="25" xfId="0" applyNumberFormat="1" applyFont="1" applyFill="1" applyBorder="1" applyAlignment="1">
      <alignment horizontal="right" wrapText="1"/>
    </xf>
    <xf numFmtId="0" fontId="5" fillId="0" borderId="18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49" fontId="10" fillId="4" borderId="22" xfId="0" applyNumberFormat="1" applyFont="1" applyFill="1" applyBorder="1" applyAlignment="1">
      <alignment wrapText="1"/>
    </xf>
    <xf numFmtId="2" fontId="9" fillId="4" borderId="24" xfId="0" applyNumberFormat="1" applyFont="1" applyFill="1" applyBorder="1" applyAlignment="1">
      <alignment wrapText="1"/>
    </xf>
    <xf numFmtId="49" fontId="10" fillId="4" borderId="16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wrapText="1"/>
    </xf>
    <xf numFmtId="49" fontId="10" fillId="0" borderId="22" xfId="0" applyNumberFormat="1" applyFont="1" applyBorder="1" applyAlignment="1">
      <alignment wrapText="1"/>
    </xf>
    <xf numFmtId="2" fontId="9" fillId="0" borderId="24" xfId="0" applyNumberFormat="1" applyFont="1" applyBorder="1" applyAlignment="1">
      <alignment horizontal="right" wrapText="1"/>
    </xf>
    <xf numFmtId="2" fontId="52" fillId="4" borderId="25" xfId="0" applyNumberFormat="1" applyFont="1" applyFill="1" applyBorder="1" applyAlignment="1">
      <alignment horizontal="right" wrapText="1"/>
    </xf>
    <xf numFmtId="0" fontId="49" fillId="0" borderId="25" xfId="1" applyFont="1" applyBorder="1" applyAlignment="1">
      <alignment horizontal="left" vertical="center"/>
    </xf>
    <xf numFmtId="0" fontId="49" fillId="0" borderId="26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center"/>
    </xf>
    <xf numFmtId="49" fontId="0" fillId="0" borderId="5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0" fillId="4" borderId="5" xfId="0" applyNumberFormat="1" applyFill="1" applyBorder="1" applyAlignment="1">
      <alignment vertical="center"/>
    </xf>
    <xf numFmtId="49" fontId="0" fillId="4" borderId="23" xfId="0" applyNumberFormat="1" applyFill="1" applyBorder="1" applyAlignment="1">
      <alignment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23" xfId="0" applyNumberFormat="1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 wrapText="1"/>
    </xf>
    <xf numFmtId="49" fontId="9" fillId="4" borderId="10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49" fontId="10" fillId="0" borderId="0" xfId="0" applyNumberFormat="1" applyFont="1" applyAlignment="1">
      <alignment horizontal="right" vertical="center" wrapText="1"/>
    </xf>
    <xf numFmtId="0" fontId="14" fillId="0" borderId="0" xfId="0" applyFont="1"/>
    <xf numFmtId="49" fontId="11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right" wrapText="1"/>
    </xf>
    <xf numFmtId="2" fontId="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49" fontId="8" fillId="0" borderId="0" xfId="0" applyNumberFormat="1" applyFont="1" applyAlignment="1">
      <alignment vertical="center" wrapText="1"/>
    </xf>
    <xf numFmtId="49" fontId="3" fillId="4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2" fontId="9" fillId="0" borderId="0" xfId="0" applyNumberFormat="1" applyFont="1" applyAlignment="1">
      <alignment horizontal="right" wrapText="1"/>
    </xf>
    <xf numFmtId="14" fontId="19" fillId="0" borderId="1" xfId="0" applyNumberFormat="1" applyFont="1" applyBorder="1" applyAlignment="1">
      <alignment horizontal="left"/>
    </xf>
    <xf numFmtId="0" fontId="64" fillId="0" borderId="0" xfId="0" applyFont="1"/>
    <xf numFmtId="0" fontId="64" fillId="4" borderId="0" xfId="0" applyFont="1" applyFill="1"/>
    <xf numFmtId="14" fontId="63" fillId="4" borderId="4" xfId="0" applyNumberFormat="1" applyFont="1" applyFill="1" applyBorder="1" applyAlignment="1">
      <alignment horizontal="left" wrapText="1"/>
    </xf>
    <xf numFmtId="0" fontId="66" fillId="0" borderId="0" xfId="0" applyFont="1"/>
    <xf numFmtId="49" fontId="65" fillId="0" borderId="0" xfId="0" applyNumberFormat="1" applyFont="1" applyAlignment="1">
      <alignment wrapText="1"/>
    </xf>
    <xf numFmtId="2" fontId="65" fillId="0" borderId="0" xfId="0" applyNumberFormat="1" applyFont="1" applyAlignment="1">
      <alignment wrapText="1"/>
    </xf>
    <xf numFmtId="0" fontId="62" fillId="0" borderId="1" xfId="0" applyFont="1" applyBorder="1" applyAlignment="1">
      <alignment horizontal="left"/>
    </xf>
    <xf numFmtId="14" fontId="62" fillId="0" borderId="1" xfId="0" applyNumberFormat="1" applyFont="1" applyBorder="1" applyAlignment="1">
      <alignment horizontal="left"/>
    </xf>
    <xf numFmtId="0" fontId="62" fillId="0" borderId="1" xfId="0" applyFont="1" applyBorder="1"/>
    <xf numFmtId="0" fontId="64" fillId="0" borderId="0" xfId="0" applyFont="1" applyAlignment="1">
      <alignment horizontal="left"/>
    </xf>
    <xf numFmtId="0" fontId="64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2" fontId="9" fillId="0" borderId="0" xfId="0" applyNumberFormat="1" applyFont="1" applyAlignment="1">
      <alignment horizontal="left" wrapText="1"/>
    </xf>
    <xf numFmtId="49" fontId="65" fillId="0" borderId="0" xfId="0" applyNumberFormat="1" applyFont="1" applyAlignment="1">
      <alignment horizontal="left" wrapText="1"/>
    </xf>
    <xf numFmtId="2" fontId="6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69" fillId="0" borderId="0" xfId="0" applyFont="1" applyAlignment="1">
      <alignment horizontal="left"/>
    </xf>
    <xf numFmtId="49" fontId="69" fillId="0" borderId="0" xfId="0" applyNumberFormat="1" applyFont="1" applyAlignment="1">
      <alignment horizontal="left" wrapText="1"/>
    </xf>
    <xf numFmtId="2" fontId="69" fillId="0" borderId="0" xfId="0" applyNumberFormat="1" applyFont="1" applyAlignment="1">
      <alignment horizontal="left" wrapText="1"/>
    </xf>
    <xf numFmtId="0" fontId="69" fillId="4" borderId="0" xfId="0" applyFont="1" applyFill="1" applyAlignment="1">
      <alignment horizontal="left"/>
    </xf>
    <xf numFmtId="0" fontId="68" fillId="0" borderId="1" xfId="0" applyFont="1" applyBorder="1" applyAlignment="1">
      <alignment horizontal="left"/>
    </xf>
    <xf numFmtId="14" fontId="68" fillId="0" borderId="1" xfId="0" applyNumberFormat="1" applyFont="1" applyBorder="1" applyAlignment="1">
      <alignment horizontal="left"/>
    </xf>
    <xf numFmtId="0" fontId="68" fillId="0" borderId="0" xfId="0" applyFont="1" applyAlignment="1">
      <alignment horizontal="left"/>
    </xf>
    <xf numFmtId="0" fontId="69" fillId="0" borderId="1" xfId="0" applyFont="1" applyBorder="1" applyAlignment="1">
      <alignment horizontal="left"/>
    </xf>
    <xf numFmtId="49" fontId="36" fillId="0" borderId="7" xfId="0" applyNumberFormat="1" applyFont="1" applyBorder="1" applyAlignment="1">
      <alignment vertical="center" wrapText="1"/>
    </xf>
    <xf numFmtId="2" fontId="36" fillId="0" borderId="27" xfId="0" applyNumberFormat="1" applyFont="1" applyBorder="1" applyAlignment="1">
      <alignment vertical="center" wrapText="1"/>
    </xf>
    <xf numFmtId="0" fontId="47" fillId="0" borderId="28" xfId="0" applyFont="1" applyBorder="1" applyAlignment="1">
      <alignment vertical="center"/>
    </xf>
    <xf numFmtId="49" fontId="10" fillId="0" borderId="23" xfId="0" applyNumberFormat="1" applyFont="1" applyBorder="1" applyAlignment="1">
      <alignment vertical="center" wrapText="1"/>
    </xf>
    <xf numFmtId="2" fontId="7" fillId="4" borderId="19" xfId="0" applyNumberFormat="1" applyFont="1" applyFill="1" applyBorder="1" applyAlignment="1">
      <alignment horizontal="right" wrapText="1"/>
    </xf>
    <xf numFmtId="0" fontId="5" fillId="0" borderId="19" xfId="1" applyFont="1" applyBorder="1" applyAlignment="1">
      <alignment horizontal="left" vertical="center"/>
    </xf>
    <xf numFmtId="2" fontId="7" fillId="4" borderId="30" xfId="0" applyNumberFormat="1" applyFont="1" applyFill="1" applyBorder="1" applyAlignment="1">
      <alignment wrapText="1"/>
    </xf>
    <xf numFmtId="164" fontId="7" fillId="3" borderId="30" xfId="0" applyNumberFormat="1" applyFont="1" applyFill="1" applyBorder="1" applyAlignment="1">
      <alignment horizontal="right"/>
    </xf>
    <xf numFmtId="0" fontId="6" fillId="2" borderId="3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vertical="center"/>
    </xf>
    <xf numFmtId="49" fontId="9" fillId="4" borderId="30" xfId="0" applyNumberFormat="1" applyFont="1" applyFill="1" applyBorder="1" applyAlignment="1">
      <alignment horizontal="left" vertical="center" wrapText="1"/>
    </xf>
    <xf numFmtId="49" fontId="10" fillId="0" borderId="30" xfId="0" applyNumberFormat="1" applyFont="1" applyBorder="1" applyAlignment="1">
      <alignment horizontal="right" vertical="center" wrapText="1"/>
    </xf>
    <xf numFmtId="0" fontId="14" fillId="4" borderId="30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/>
    </xf>
    <xf numFmtId="49" fontId="9" fillId="0" borderId="30" xfId="0" applyNumberFormat="1" applyFont="1" applyBorder="1" applyAlignment="1">
      <alignment wrapText="1"/>
    </xf>
    <xf numFmtId="49" fontId="9" fillId="0" borderId="30" xfId="0" applyNumberFormat="1" applyFont="1" applyBorder="1" applyAlignment="1">
      <alignment horizontal="left" vertical="center" wrapText="1"/>
    </xf>
    <xf numFmtId="0" fontId="38" fillId="0" borderId="30" xfId="1" applyFont="1" applyBorder="1" applyAlignment="1">
      <alignment vertical="center"/>
    </xf>
    <xf numFmtId="49" fontId="3" fillId="0" borderId="30" xfId="0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vertical="center" wrapText="1"/>
    </xf>
    <xf numFmtId="49" fontId="9" fillId="0" borderId="30" xfId="0" applyNumberFormat="1" applyFont="1" applyBorder="1" applyAlignment="1">
      <alignment vertical="center" wrapText="1"/>
    </xf>
    <xf numFmtId="2" fontId="9" fillId="0" borderId="30" xfId="0" applyNumberFormat="1" applyFont="1" applyBorder="1" applyAlignment="1">
      <alignment vertical="center" wrapText="1"/>
    </xf>
    <xf numFmtId="49" fontId="10" fillId="0" borderId="30" xfId="0" applyNumberFormat="1" applyFont="1" applyBorder="1" applyAlignment="1">
      <alignment horizontal="right" wrapText="1"/>
    </xf>
    <xf numFmtId="49" fontId="3" fillId="0" borderId="30" xfId="0" applyNumberFormat="1" applyFont="1" applyBorder="1" applyAlignment="1">
      <alignment horizontal="left" vertical="center" wrapText="1"/>
    </xf>
    <xf numFmtId="49" fontId="8" fillId="0" borderId="30" xfId="0" applyNumberFormat="1" applyFont="1" applyBorder="1" applyAlignment="1">
      <alignment wrapText="1"/>
    </xf>
    <xf numFmtId="2" fontId="3" fillId="4" borderId="30" xfId="0" applyNumberFormat="1" applyFont="1" applyFill="1" applyBorder="1" applyAlignment="1">
      <alignment horizontal="right" vertical="center" wrapText="1"/>
    </xf>
    <xf numFmtId="2" fontId="7" fillId="4" borderId="30" xfId="0" applyNumberFormat="1" applyFont="1" applyFill="1" applyBorder="1" applyAlignment="1">
      <alignment horizontal="right" vertical="center" wrapText="1"/>
    </xf>
    <xf numFmtId="0" fontId="62" fillId="4" borderId="30" xfId="0" applyFont="1" applyFill="1" applyBorder="1" applyAlignment="1">
      <alignment horizontal="left" wrapText="1"/>
    </xf>
    <xf numFmtId="14" fontId="6" fillId="2" borderId="30" xfId="0" applyNumberFormat="1" applyFont="1" applyFill="1" applyBorder="1" applyAlignment="1">
      <alignment horizontal="left" vertical="center"/>
    </xf>
    <xf numFmtId="0" fontId="5" fillId="0" borderId="30" xfId="0" applyFont="1" applyBorder="1" applyAlignment="1">
      <alignment vertical="top"/>
    </xf>
    <xf numFmtId="49" fontId="10" fillId="4" borderId="30" xfId="0" applyNumberFormat="1" applyFont="1" applyFill="1" applyBorder="1" applyAlignment="1">
      <alignment vertical="center" wrapText="1"/>
    </xf>
    <xf numFmtId="0" fontId="14" fillId="0" borderId="30" xfId="0" applyFont="1" applyBorder="1" applyAlignment="1">
      <alignment horizontal="right"/>
    </xf>
    <xf numFmtId="0" fontId="3" fillId="0" borderId="30" xfId="0" applyFont="1" applyBorder="1" applyAlignment="1">
      <alignment horizontal="left" vertical="center" wrapText="1"/>
    </xf>
    <xf numFmtId="0" fontId="5" fillId="0" borderId="30" xfId="0" applyFont="1" applyBorder="1"/>
    <xf numFmtId="49" fontId="48" fillId="4" borderId="30" xfId="0" applyNumberFormat="1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right" vertical="top"/>
    </xf>
    <xf numFmtId="2" fontId="9" fillId="0" borderId="30" xfId="0" applyNumberFormat="1" applyFont="1" applyBorder="1" applyAlignment="1">
      <alignment horizontal="right" vertical="center" wrapText="1"/>
    </xf>
    <xf numFmtId="165" fontId="9" fillId="4" borderId="30" xfId="0" applyNumberFormat="1" applyFont="1" applyFill="1" applyBorder="1" applyAlignment="1">
      <alignment horizontal="right" vertical="center" wrapText="1"/>
    </xf>
    <xf numFmtId="2" fontId="3" fillId="4" borderId="30" xfId="0" applyNumberFormat="1" applyFont="1" applyFill="1" applyBorder="1" applyAlignment="1">
      <alignment horizontal="right" wrapText="1"/>
    </xf>
    <xf numFmtId="2" fontId="7" fillId="4" borderId="30" xfId="0" applyNumberFormat="1" applyFont="1" applyFill="1" applyBorder="1" applyAlignment="1">
      <alignment horizontal="right" wrapText="1"/>
    </xf>
    <xf numFmtId="0" fontId="5" fillId="0" borderId="30" xfId="0" applyFont="1" applyBorder="1" applyAlignment="1">
      <alignment vertical="center"/>
    </xf>
    <xf numFmtId="2" fontId="9" fillId="4" borderId="30" xfId="0" applyNumberFormat="1" applyFont="1" applyFill="1" applyBorder="1" applyAlignment="1">
      <alignment vertical="center" wrapText="1"/>
    </xf>
    <xf numFmtId="49" fontId="47" fillId="0" borderId="30" xfId="0" applyNumberFormat="1" applyFont="1" applyBorder="1" applyAlignment="1">
      <alignment vertical="center" wrapText="1"/>
    </xf>
    <xf numFmtId="2" fontId="9" fillId="4" borderId="30" xfId="0" applyNumberFormat="1" applyFont="1" applyFill="1" applyBorder="1" applyAlignment="1">
      <alignment horizontal="right" vertical="center" wrapText="1"/>
    </xf>
    <xf numFmtId="2" fontId="5" fillId="0" borderId="30" xfId="0" applyNumberFormat="1" applyFont="1" applyBorder="1" applyAlignment="1">
      <alignment vertical="center"/>
    </xf>
    <xf numFmtId="0" fontId="14" fillId="0" borderId="30" xfId="0" applyFont="1" applyBorder="1" applyAlignment="1">
      <alignment horizontal="right" vertical="center"/>
    </xf>
    <xf numFmtId="49" fontId="43" fillId="0" borderId="30" xfId="0" applyNumberFormat="1" applyFont="1" applyBorder="1" applyAlignment="1">
      <alignment vertical="center" wrapText="1"/>
    </xf>
    <xf numFmtId="49" fontId="9" fillId="0" borderId="30" xfId="0" applyNumberFormat="1" applyFont="1" applyBorder="1" applyAlignment="1">
      <alignment horizontal="left" vertical="center"/>
    </xf>
    <xf numFmtId="49" fontId="47" fillId="4" borderId="30" xfId="0" applyNumberFormat="1" applyFont="1" applyFill="1" applyBorder="1" applyAlignment="1">
      <alignment vertical="center" wrapText="1"/>
    </xf>
    <xf numFmtId="49" fontId="43" fillId="0" borderId="30" xfId="0" applyNumberFormat="1" applyFont="1" applyBorder="1" applyAlignment="1">
      <alignment horizontal="left" vertical="center" wrapText="1"/>
    </xf>
    <xf numFmtId="164" fontId="7" fillId="3" borderId="33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left" vertical="center"/>
    </xf>
    <xf numFmtId="2" fontId="52" fillId="4" borderId="18" xfId="0" applyNumberFormat="1" applyFont="1" applyFill="1" applyBorder="1" applyAlignment="1">
      <alignment horizontal="right" wrapText="1"/>
    </xf>
    <xf numFmtId="0" fontId="49" fillId="0" borderId="18" xfId="1" applyFont="1" applyBorder="1" applyAlignment="1">
      <alignment horizontal="left" vertical="center"/>
    </xf>
    <xf numFmtId="14" fontId="8" fillId="19" borderId="29" xfId="0" applyNumberFormat="1" applyFont="1" applyFill="1" applyBorder="1" applyAlignment="1">
      <alignment horizontal="left" vertical="center"/>
    </xf>
    <xf numFmtId="49" fontId="10" fillId="0" borderId="10" xfId="0" applyNumberFormat="1" applyFont="1" applyBorder="1" applyAlignment="1">
      <alignment vertical="center" wrapText="1"/>
    </xf>
    <xf numFmtId="49" fontId="10" fillId="0" borderId="36" xfId="0" applyNumberFormat="1" applyFont="1" applyBorder="1" applyAlignment="1">
      <alignment vertical="center" wrapText="1"/>
    </xf>
    <xf numFmtId="49" fontId="10" fillId="4" borderId="36" xfId="0" applyNumberFormat="1" applyFont="1" applyFill="1" applyBorder="1" applyAlignment="1">
      <alignment vertical="center" wrapText="1"/>
    </xf>
    <xf numFmtId="0" fontId="46" fillId="0" borderId="36" xfId="0" applyFont="1" applyBorder="1" applyAlignment="1">
      <alignment wrapText="1"/>
    </xf>
    <xf numFmtId="49" fontId="10" fillId="0" borderId="12" xfId="0" applyNumberFormat="1" applyFont="1" applyBorder="1" applyAlignment="1">
      <alignment vertical="center" wrapText="1"/>
    </xf>
    <xf numFmtId="49" fontId="10" fillId="4" borderId="13" xfId="0" applyNumberFormat="1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left" vertical="center"/>
    </xf>
    <xf numFmtId="49" fontId="8" fillId="4" borderId="18" xfId="0" applyNumberFormat="1" applyFont="1" applyFill="1" applyBorder="1" applyAlignment="1">
      <alignment horizontal="right" wrapText="1"/>
    </xf>
    <xf numFmtId="0" fontId="41" fillId="0" borderId="37" xfId="0" applyFont="1" applyBorder="1" applyAlignment="1">
      <alignment vertical="center"/>
    </xf>
    <xf numFmtId="49" fontId="10" fillId="0" borderId="17" xfId="0" applyNumberFormat="1" applyFont="1" applyBorder="1" applyAlignment="1">
      <alignment horizontal="right" vertical="center" wrapText="1"/>
    </xf>
    <xf numFmtId="49" fontId="10" fillId="0" borderId="17" xfId="0" applyNumberFormat="1" applyFont="1" applyBorder="1" applyAlignment="1">
      <alignment vertical="center" wrapText="1"/>
    </xf>
    <xf numFmtId="49" fontId="11" fillId="0" borderId="17" xfId="0" applyNumberFormat="1" applyFont="1" applyBorder="1" applyAlignment="1">
      <alignment vertical="center" wrapText="1"/>
    </xf>
    <xf numFmtId="49" fontId="10" fillId="0" borderId="23" xfId="0" applyNumberFormat="1" applyFont="1" applyBorder="1" applyAlignment="1">
      <alignment wrapText="1"/>
    </xf>
    <xf numFmtId="14" fontId="8" fillId="19" borderId="1" xfId="0" applyNumberFormat="1" applyFont="1" applyFill="1" applyBorder="1" applyAlignment="1">
      <alignment horizontal="left" vertical="center"/>
    </xf>
    <xf numFmtId="0" fontId="44" fillId="0" borderId="19" xfId="0" applyFont="1" applyBorder="1" applyAlignment="1">
      <alignment vertical="center"/>
    </xf>
    <xf numFmtId="0" fontId="71" fillId="0" borderId="18" xfId="0" applyFont="1" applyBorder="1" applyAlignment="1">
      <alignment vertical="center"/>
    </xf>
    <xf numFmtId="0" fontId="71" fillId="0" borderId="18" xfId="0" applyFont="1" applyBorder="1" applyAlignment="1">
      <alignment horizontal="right" vertical="center"/>
    </xf>
    <xf numFmtId="14" fontId="72" fillId="19" borderId="1" xfId="0" applyNumberFormat="1" applyFont="1" applyFill="1" applyBorder="1" applyAlignment="1">
      <alignment horizontal="left" vertical="center"/>
    </xf>
    <xf numFmtId="14" fontId="73" fillId="19" borderId="1" xfId="0" applyNumberFormat="1" applyFont="1" applyFill="1" applyBorder="1" applyAlignment="1">
      <alignment horizontal="left" vertical="center"/>
    </xf>
    <xf numFmtId="2" fontId="9" fillId="0" borderId="38" xfId="0" applyNumberFormat="1" applyFont="1" applyBorder="1" applyAlignment="1">
      <alignment vertical="center" wrapText="1"/>
    </xf>
    <xf numFmtId="2" fontId="9" fillId="0" borderId="22" xfId="0" applyNumberFormat="1" applyFont="1" applyBorder="1" applyAlignment="1">
      <alignment vertical="center" wrapText="1"/>
    </xf>
    <xf numFmtId="2" fontId="9" fillId="4" borderId="39" xfId="0" applyNumberFormat="1" applyFont="1" applyFill="1" applyBorder="1" applyAlignment="1">
      <alignment wrapText="1"/>
    </xf>
    <xf numFmtId="2" fontId="9" fillId="0" borderId="30" xfId="0" applyNumberFormat="1" applyFont="1" applyBorder="1" applyAlignment="1">
      <alignment wrapText="1"/>
    </xf>
    <xf numFmtId="14" fontId="52" fillId="19" borderId="1" xfId="0" applyNumberFormat="1" applyFont="1" applyFill="1" applyBorder="1" applyAlignment="1">
      <alignment horizontal="left" vertical="center"/>
    </xf>
    <xf numFmtId="0" fontId="46" fillId="16" borderId="30" xfId="0" applyFont="1" applyFill="1" applyBorder="1" applyAlignment="1">
      <alignment horizontal="left" vertical="center"/>
    </xf>
    <xf numFmtId="2" fontId="48" fillId="16" borderId="10" xfId="0" applyNumberFormat="1" applyFont="1" applyFill="1" applyBorder="1" applyAlignment="1">
      <alignment horizontal="right" vertical="center" wrapText="1"/>
    </xf>
    <xf numFmtId="0" fontId="6" fillId="19" borderId="40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vertical="center"/>
    </xf>
    <xf numFmtId="2" fontId="9" fillId="0" borderId="40" xfId="0" applyNumberFormat="1" applyFont="1" applyBorder="1" applyAlignment="1">
      <alignment vertical="center" wrapText="1"/>
    </xf>
    <xf numFmtId="2" fontId="9" fillId="4" borderId="40" xfId="0" applyNumberFormat="1" applyFont="1" applyFill="1" applyBorder="1" applyAlignment="1">
      <alignment vertical="center" wrapText="1"/>
    </xf>
    <xf numFmtId="49" fontId="10" fillId="0" borderId="40" xfId="0" applyNumberFormat="1" applyFont="1" applyBorder="1" applyAlignment="1">
      <alignment horizontal="right" vertical="center" wrapText="1"/>
    </xf>
    <xf numFmtId="49" fontId="10" fillId="4" borderId="40" xfId="0" applyNumberFormat="1" applyFont="1" applyFill="1" applyBorder="1" applyAlignment="1">
      <alignment vertical="center" wrapText="1"/>
    </xf>
    <xf numFmtId="49" fontId="9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wrapText="1"/>
    </xf>
    <xf numFmtId="49" fontId="10" fillId="0" borderId="40" xfId="0" applyNumberFormat="1" applyFont="1" applyBorder="1" applyAlignment="1">
      <alignment vertical="center" wrapText="1"/>
    </xf>
    <xf numFmtId="49" fontId="36" fillId="0" borderId="40" xfId="0" applyNumberFormat="1" applyFont="1" applyBorder="1" applyAlignment="1">
      <alignment horizontal="left" vertical="center" wrapText="1"/>
    </xf>
    <xf numFmtId="49" fontId="10" fillId="4" borderId="38" xfId="0" applyNumberFormat="1" applyFont="1" applyFill="1" applyBorder="1" applyAlignment="1">
      <alignment vertical="center" wrapText="1"/>
    </xf>
    <xf numFmtId="49" fontId="9" fillId="0" borderId="40" xfId="0" applyNumberFormat="1" applyFont="1" applyBorder="1" applyAlignment="1">
      <alignment vertical="center" wrapText="1"/>
    </xf>
    <xf numFmtId="2" fontId="9" fillId="4" borderId="41" xfId="0" applyNumberFormat="1" applyFont="1" applyFill="1" applyBorder="1" applyAlignment="1">
      <alignment vertical="center" wrapText="1"/>
    </xf>
    <xf numFmtId="49" fontId="3" fillId="0" borderId="40" xfId="0" applyNumberFormat="1" applyFont="1" applyBorder="1" applyAlignment="1">
      <alignment vertical="center" wrapText="1"/>
    </xf>
    <xf numFmtId="49" fontId="10" fillId="0" borderId="40" xfId="0" applyNumberFormat="1" applyFont="1" applyBorder="1" applyAlignment="1">
      <alignment horizontal="right" wrapText="1"/>
    </xf>
    <xf numFmtId="49" fontId="3" fillId="0" borderId="40" xfId="0" applyNumberFormat="1" applyFont="1" applyBorder="1" applyAlignment="1">
      <alignment horizontal="left" vertical="center" wrapText="1"/>
    </xf>
    <xf numFmtId="49" fontId="10" fillId="0" borderId="38" xfId="0" applyNumberFormat="1" applyFont="1" applyBorder="1" applyAlignment="1">
      <alignment vertical="center" wrapText="1"/>
    </xf>
    <xf numFmtId="2" fontId="9" fillId="0" borderId="41" xfId="0" applyNumberFormat="1" applyFont="1" applyBorder="1" applyAlignment="1">
      <alignment horizontal="right" vertical="center" wrapText="1"/>
    </xf>
    <xf numFmtId="2" fontId="9" fillId="0" borderId="41" xfId="0" applyNumberFormat="1" applyFont="1" applyBorder="1" applyAlignment="1">
      <alignment vertical="center" wrapText="1"/>
    </xf>
    <xf numFmtId="49" fontId="10" fillId="4" borderId="39" xfId="0" applyNumberFormat="1" applyFont="1" applyFill="1" applyBorder="1" applyAlignment="1">
      <alignment vertical="center" wrapText="1"/>
    </xf>
    <xf numFmtId="2" fontId="9" fillId="0" borderId="42" xfId="0" applyNumberFormat="1" applyFont="1" applyBorder="1" applyAlignment="1">
      <alignment vertical="center" wrapText="1"/>
    </xf>
    <xf numFmtId="49" fontId="8" fillId="4" borderId="43" xfId="0" applyNumberFormat="1" applyFont="1" applyFill="1" applyBorder="1" applyAlignment="1">
      <alignment horizontal="right" wrapText="1"/>
    </xf>
    <xf numFmtId="165" fontId="8" fillId="4" borderId="30" xfId="0" applyNumberFormat="1" applyFont="1" applyFill="1" applyBorder="1" applyAlignment="1">
      <alignment horizontal="right" vertical="center" wrapText="1"/>
    </xf>
    <xf numFmtId="0" fontId="14" fillId="0" borderId="30" xfId="0" applyFont="1" applyBorder="1" applyAlignment="1">
      <alignment vertical="top"/>
    </xf>
    <xf numFmtId="49" fontId="10" fillId="0" borderId="46" xfId="0" applyNumberFormat="1" applyFont="1" applyBorder="1" applyAlignment="1">
      <alignment vertical="center" wrapText="1"/>
    </xf>
    <xf numFmtId="0" fontId="14" fillId="0" borderId="30" xfId="0" applyFont="1" applyBorder="1"/>
    <xf numFmtId="0" fontId="14" fillId="0" borderId="30" xfId="0" applyFont="1" applyBorder="1" applyAlignment="1">
      <alignment vertical="center"/>
    </xf>
    <xf numFmtId="49" fontId="10" fillId="4" borderId="38" xfId="0" applyNumberFormat="1" applyFont="1" applyFill="1" applyBorder="1" applyAlignment="1">
      <alignment wrapText="1"/>
    </xf>
    <xf numFmtId="2" fontId="9" fillId="4" borderId="41" xfId="0" applyNumberFormat="1" applyFont="1" applyFill="1" applyBorder="1" applyAlignment="1">
      <alignment wrapText="1"/>
    </xf>
    <xf numFmtId="49" fontId="9" fillId="0" borderId="40" xfId="0" applyNumberFormat="1" applyFont="1" applyBorder="1" applyAlignment="1">
      <alignment horizontal="left" vertical="center"/>
    </xf>
    <xf numFmtId="49" fontId="10" fillId="4" borderId="40" xfId="0" applyNumberFormat="1" applyFont="1" applyFill="1" applyBorder="1" applyAlignment="1">
      <alignment wrapText="1"/>
    </xf>
    <xf numFmtId="49" fontId="16" fillId="0" borderId="40" xfId="0" applyNumberFormat="1" applyFont="1" applyBorder="1" applyAlignment="1">
      <alignment horizontal="right" wrapText="1"/>
    </xf>
    <xf numFmtId="2" fontId="9" fillId="4" borderId="41" xfId="0" applyNumberFormat="1" applyFont="1" applyFill="1" applyBorder="1" applyAlignment="1">
      <alignment horizontal="right" wrapText="1"/>
    </xf>
    <xf numFmtId="49" fontId="11" fillId="0" borderId="40" xfId="0" applyNumberFormat="1" applyFont="1" applyBorder="1" applyAlignment="1">
      <alignment wrapText="1"/>
    </xf>
    <xf numFmtId="0" fontId="14" fillId="0" borderId="40" xfId="0" applyFont="1" applyBorder="1" applyAlignment="1">
      <alignment horizontal="right" vertical="center"/>
    </xf>
    <xf numFmtId="0" fontId="15" fillId="4" borderId="40" xfId="0" applyFont="1" applyFill="1" applyBorder="1" applyAlignment="1">
      <alignment vertical="center"/>
    </xf>
    <xf numFmtId="2" fontId="3" fillId="0" borderId="40" xfId="0" applyNumberFormat="1" applyFont="1" applyBorder="1" applyAlignment="1">
      <alignment vertical="center"/>
    </xf>
    <xf numFmtId="49" fontId="10" fillId="4" borderId="40" xfId="0" applyNumberFormat="1" applyFont="1" applyFill="1" applyBorder="1"/>
    <xf numFmtId="49" fontId="3" fillId="4" borderId="40" xfId="0" applyNumberFormat="1" applyFont="1" applyFill="1" applyBorder="1" applyAlignment="1">
      <alignment wrapText="1"/>
    </xf>
    <xf numFmtId="2" fontId="9" fillId="4" borderId="40" xfId="0" applyNumberFormat="1" applyFont="1" applyFill="1" applyBorder="1" applyAlignment="1">
      <alignment wrapText="1"/>
    </xf>
    <xf numFmtId="0" fontId="14" fillId="0" borderId="40" xfId="0" applyFont="1" applyBorder="1" applyAlignment="1">
      <alignment horizontal="right"/>
    </xf>
    <xf numFmtId="0" fontId="38" fillId="0" borderId="36" xfId="0" applyFont="1" applyBorder="1"/>
    <xf numFmtId="0" fontId="38" fillId="0" borderId="36" xfId="0" applyFont="1" applyBorder="1" applyAlignment="1">
      <alignment wrapText="1"/>
    </xf>
    <xf numFmtId="2" fontId="3" fillId="4" borderId="46" xfId="0" applyNumberFormat="1" applyFont="1" applyFill="1" applyBorder="1" applyAlignment="1">
      <alignment wrapText="1"/>
    </xf>
    <xf numFmtId="164" fontId="7" fillId="3" borderId="45" xfId="0" applyNumberFormat="1" applyFont="1" applyFill="1" applyBorder="1" applyAlignment="1">
      <alignment horizontal="right"/>
    </xf>
    <xf numFmtId="0" fontId="5" fillId="0" borderId="43" xfId="1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14" fillId="4" borderId="30" xfId="0" applyFont="1" applyFill="1" applyBorder="1" applyAlignment="1">
      <alignment vertical="center"/>
    </xf>
    <xf numFmtId="49" fontId="15" fillId="4" borderId="30" xfId="0" applyNumberFormat="1" applyFont="1" applyFill="1" applyBorder="1" applyAlignment="1">
      <alignment vertical="center" wrapText="1"/>
    </xf>
    <xf numFmtId="165" fontId="9" fillId="0" borderId="30" xfId="0" applyNumberFormat="1" applyFont="1" applyBorder="1" applyAlignment="1">
      <alignment vertical="center" wrapText="1"/>
    </xf>
    <xf numFmtId="165" fontId="9" fillId="4" borderId="30" xfId="0" applyNumberFormat="1" applyFont="1" applyFill="1" applyBorder="1" applyAlignment="1">
      <alignment vertical="center" wrapText="1"/>
    </xf>
    <xf numFmtId="49" fontId="10" fillId="0" borderId="30" xfId="0" applyNumberFormat="1" applyFont="1" applyBorder="1" applyAlignment="1">
      <alignment wrapText="1"/>
    </xf>
    <xf numFmtId="49" fontId="9" fillId="0" borderId="30" xfId="0" applyNumberFormat="1" applyFont="1" applyBorder="1" applyAlignment="1">
      <alignment horizontal="left" wrapText="1"/>
    </xf>
    <xf numFmtId="49" fontId="10" fillId="4" borderId="48" xfId="0" applyNumberFormat="1" applyFont="1" applyFill="1" applyBorder="1" applyAlignment="1">
      <alignment wrapText="1"/>
    </xf>
    <xf numFmtId="2" fontId="9" fillId="4" borderId="49" xfId="0" applyNumberFormat="1" applyFont="1" applyFill="1" applyBorder="1" applyAlignment="1">
      <alignment wrapText="1"/>
    </xf>
    <xf numFmtId="49" fontId="3" fillId="0" borderId="30" xfId="0" applyNumberFormat="1" applyFont="1" applyBorder="1" applyAlignment="1">
      <alignment wrapText="1"/>
    </xf>
    <xf numFmtId="49" fontId="15" fillId="4" borderId="48" xfId="0" applyNumberFormat="1" applyFont="1" applyFill="1" applyBorder="1" applyAlignment="1">
      <alignment wrapText="1"/>
    </xf>
    <xf numFmtId="49" fontId="10" fillId="0" borderId="48" xfId="0" applyNumberFormat="1" applyFont="1" applyBorder="1" applyAlignment="1">
      <alignment wrapText="1"/>
    </xf>
    <xf numFmtId="2" fontId="9" fillId="0" borderId="49" xfId="0" applyNumberFormat="1" applyFont="1" applyBorder="1" applyAlignment="1">
      <alignment wrapText="1"/>
    </xf>
    <xf numFmtId="49" fontId="15" fillId="0" borderId="48" xfId="0" applyNumberFormat="1" applyFont="1" applyBorder="1" applyAlignment="1">
      <alignment wrapText="1"/>
    </xf>
    <xf numFmtId="2" fontId="9" fillId="0" borderId="49" xfId="0" applyNumberFormat="1" applyFont="1" applyBorder="1" applyAlignment="1">
      <alignment horizontal="right" wrapText="1"/>
    </xf>
    <xf numFmtId="49" fontId="11" fillId="0" borderId="30" xfId="0" applyNumberFormat="1" applyFont="1" applyBorder="1" applyAlignment="1">
      <alignment vertical="center" wrapText="1"/>
    </xf>
    <xf numFmtId="0" fontId="71" fillId="0" borderId="43" xfId="0" applyFont="1" applyBorder="1" applyAlignment="1">
      <alignment vertical="center"/>
    </xf>
    <xf numFmtId="165" fontId="9" fillId="0" borderId="30" xfId="0" applyNumberFormat="1" applyFont="1" applyBorder="1" applyAlignment="1">
      <alignment horizontal="right" vertical="center" wrapText="1"/>
    </xf>
    <xf numFmtId="0" fontId="46" fillId="4" borderId="30" xfId="0" applyFont="1" applyFill="1" applyBorder="1" applyAlignment="1">
      <alignment horizontal="left" vertical="center" wrapText="1"/>
    </xf>
    <xf numFmtId="2" fontId="9" fillId="0" borderId="49" xfId="0" applyNumberFormat="1" applyFont="1" applyBorder="1" applyAlignment="1">
      <alignment horizontal="right" vertical="center" wrapText="1"/>
    </xf>
    <xf numFmtId="2" fontId="9" fillId="0" borderId="49" xfId="0" applyNumberFormat="1" applyFont="1" applyBorder="1" applyAlignment="1">
      <alignment vertical="center" wrapText="1"/>
    </xf>
    <xf numFmtId="0" fontId="9" fillId="0" borderId="30" xfId="0" applyFont="1" applyBorder="1" applyAlignment="1">
      <alignment horizontal="left" vertical="center" wrapText="1"/>
    </xf>
    <xf numFmtId="49" fontId="15" fillId="0" borderId="48" xfId="0" applyNumberFormat="1" applyFont="1" applyBorder="1" applyAlignment="1">
      <alignment vertical="center" wrapText="1"/>
    </xf>
    <xf numFmtId="2" fontId="3" fillId="0" borderId="49" xfId="0" applyNumberFormat="1" applyFont="1" applyBorder="1" applyAlignment="1">
      <alignment vertical="center" wrapText="1"/>
    </xf>
    <xf numFmtId="2" fontId="3" fillId="4" borderId="49" xfId="0" applyNumberFormat="1" applyFont="1" applyFill="1" applyBorder="1" applyAlignment="1">
      <alignment vertical="center" wrapText="1"/>
    </xf>
    <xf numFmtId="49" fontId="10" fillId="4" borderId="30" xfId="0" applyNumberFormat="1" applyFont="1" applyFill="1" applyBorder="1"/>
    <xf numFmtId="49" fontId="3" fillId="4" borderId="30" xfId="0" applyNumberFormat="1" applyFont="1" applyFill="1" applyBorder="1" applyAlignment="1">
      <alignment wrapText="1"/>
    </xf>
    <xf numFmtId="2" fontId="9" fillId="4" borderId="30" xfId="0" applyNumberFormat="1" applyFont="1" applyFill="1" applyBorder="1" applyAlignment="1">
      <alignment wrapText="1"/>
    </xf>
    <xf numFmtId="49" fontId="10" fillId="4" borderId="48" xfId="0" applyNumberFormat="1" applyFont="1" applyFill="1" applyBorder="1" applyAlignment="1">
      <alignment vertical="center" wrapText="1"/>
    </xf>
    <xf numFmtId="2" fontId="9" fillId="4" borderId="49" xfId="0" applyNumberFormat="1" applyFont="1" applyFill="1" applyBorder="1" applyAlignment="1">
      <alignment vertical="center" wrapText="1"/>
    </xf>
    <xf numFmtId="49" fontId="70" fillId="0" borderId="50" xfId="0" applyNumberFormat="1" applyFont="1" applyBorder="1" applyAlignment="1">
      <alignment vertical="center" wrapText="1"/>
    </xf>
    <xf numFmtId="0" fontId="59" fillId="0" borderId="30" xfId="1" applyFont="1" applyBorder="1" applyAlignment="1">
      <alignment vertical="center"/>
    </xf>
    <xf numFmtId="2" fontId="9" fillId="4" borderId="49" xfId="0" applyNumberFormat="1" applyFont="1" applyFill="1" applyBorder="1" applyAlignment="1">
      <alignment horizontal="right" vertical="center" wrapText="1"/>
    </xf>
    <xf numFmtId="2" fontId="48" fillId="0" borderId="30" xfId="0" applyNumberFormat="1" applyFont="1" applyBorder="1" applyAlignment="1">
      <alignment vertical="center"/>
    </xf>
    <xf numFmtId="2" fontId="9" fillId="4" borderId="45" xfId="0" applyNumberFormat="1" applyFont="1" applyFill="1" applyBorder="1" applyAlignment="1">
      <alignment vertical="center" wrapText="1"/>
    </xf>
    <xf numFmtId="49" fontId="15" fillId="0" borderId="30" xfId="0" applyNumberFormat="1" applyFont="1" applyBorder="1" applyAlignment="1">
      <alignment vertical="center" wrapText="1"/>
    </xf>
    <xf numFmtId="49" fontId="10" fillId="4" borderId="30" xfId="0" applyNumberFormat="1" applyFont="1" applyFill="1" applyBorder="1" applyAlignment="1">
      <alignment wrapText="1"/>
    </xf>
    <xf numFmtId="2" fontId="9" fillId="4" borderId="48" xfId="0" applyNumberFormat="1" applyFont="1" applyFill="1" applyBorder="1" applyAlignment="1">
      <alignment wrapText="1"/>
    </xf>
    <xf numFmtId="2" fontId="9" fillId="0" borderId="48" xfId="0" applyNumberFormat="1" applyFont="1" applyBorder="1" applyAlignment="1">
      <alignment horizontal="right" wrapText="1"/>
    </xf>
    <xf numFmtId="2" fontId="9" fillId="0" borderId="48" xfId="0" applyNumberFormat="1" applyFont="1" applyBorder="1" applyAlignment="1">
      <alignment wrapText="1"/>
    </xf>
    <xf numFmtId="49" fontId="11" fillId="0" borderId="30" xfId="0" applyNumberFormat="1" applyFont="1" applyBorder="1" applyAlignment="1">
      <alignment wrapText="1"/>
    </xf>
    <xf numFmtId="49" fontId="10" fillId="0" borderId="48" xfId="0" applyNumberFormat="1" applyFont="1" applyBorder="1" applyAlignment="1">
      <alignment vertical="center" wrapText="1"/>
    </xf>
    <xf numFmtId="2" fontId="8" fillId="0" borderId="30" xfId="0" applyNumberFormat="1" applyFont="1" applyBorder="1" applyAlignment="1">
      <alignment wrapText="1"/>
    </xf>
    <xf numFmtId="2" fontId="9" fillId="0" borderId="45" xfId="0" applyNumberFormat="1" applyFont="1" applyBorder="1" applyAlignment="1">
      <alignment vertical="center" wrapText="1"/>
    </xf>
    <xf numFmtId="2" fontId="9" fillId="4" borderId="45" xfId="0" applyNumberFormat="1" applyFont="1" applyFill="1" applyBorder="1" applyAlignment="1">
      <alignment horizontal="right" vertical="center" wrapText="1"/>
    </xf>
    <xf numFmtId="2" fontId="9" fillId="0" borderId="40" xfId="0" applyNumberFormat="1" applyFont="1" applyBorder="1" applyAlignment="1">
      <alignment wrapText="1"/>
    </xf>
    <xf numFmtId="2" fontId="9" fillId="4" borderId="42" xfId="0" applyNumberFormat="1" applyFont="1" applyFill="1" applyBorder="1" applyAlignment="1">
      <alignment wrapText="1"/>
    </xf>
    <xf numFmtId="49" fontId="15" fillId="4" borderId="48" xfId="0" applyNumberFormat="1" applyFont="1" applyFill="1" applyBorder="1" applyAlignment="1">
      <alignment vertical="center" wrapText="1"/>
    </xf>
    <xf numFmtId="2" fontId="9" fillId="0" borderId="48" xfId="0" applyNumberFormat="1" applyFont="1" applyBorder="1" applyAlignment="1">
      <alignment vertical="center" wrapText="1"/>
    </xf>
    <xf numFmtId="49" fontId="10" fillId="4" borderId="48" xfId="0" applyNumberFormat="1" applyFont="1" applyFill="1" applyBorder="1" applyAlignment="1">
      <alignment vertical="center"/>
    </xf>
    <xf numFmtId="49" fontId="10" fillId="4" borderId="48" xfId="0" applyNumberFormat="1" applyFont="1" applyFill="1" applyBorder="1"/>
    <xf numFmtId="0" fontId="5" fillId="0" borderId="46" xfId="0" applyFont="1" applyBorder="1" applyAlignment="1">
      <alignment vertical="center"/>
    </xf>
    <xf numFmtId="165" fontId="9" fillId="4" borderId="31" xfId="0" applyNumberFormat="1" applyFont="1" applyFill="1" applyBorder="1" applyAlignment="1">
      <alignment horizontal="right" vertical="center" wrapText="1"/>
    </xf>
    <xf numFmtId="0" fontId="59" fillId="0" borderId="45" xfId="0" applyFont="1" applyBorder="1" applyAlignment="1">
      <alignment horizontal="left" vertical="center" wrapText="1"/>
    </xf>
    <xf numFmtId="0" fontId="38" fillId="0" borderId="45" xfId="0" applyFont="1" applyBorder="1" applyAlignment="1">
      <alignment horizontal="right" vertical="center"/>
    </xf>
    <xf numFmtId="2" fontId="9" fillId="0" borderId="31" xfId="0" applyNumberFormat="1" applyFont="1" applyBorder="1" applyAlignment="1">
      <alignment vertical="center" wrapText="1"/>
    </xf>
    <xf numFmtId="2" fontId="3" fillId="4" borderId="51" xfId="0" applyNumberFormat="1" applyFont="1" applyFill="1" applyBorder="1" applyAlignment="1">
      <alignment wrapText="1"/>
    </xf>
    <xf numFmtId="2" fontId="7" fillId="4" borderId="52" xfId="0" applyNumberFormat="1" applyFont="1" applyFill="1" applyBorder="1" applyAlignment="1">
      <alignment wrapText="1"/>
    </xf>
    <xf numFmtId="49" fontId="16" fillId="4" borderId="52" xfId="0" applyNumberFormat="1" applyFont="1" applyFill="1" applyBorder="1" applyAlignment="1">
      <alignment vertical="center" wrapText="1"/>
    </xf>
    <xf numFmtId="49" fontId="10" fillId="4" borderId="52" xfId="0" applyNumberFormat="1" applyFont="1" applyFill="1" applyBorder="1" applyAlignment="1">
      <alignment vertical="center"/>
    </xf>
    <xf numFmtId="49" fontId="9" fillId="0" borderId="52" xfId="0" applyNumberFormat="1" applyFont="1" applyBorder="1" applyAlignment="1">
      <alignment horizontal="left" wrapText="1"/>
    </xf>
    <xf numFmtId="49" fontId="10" fillId="4" borderId="52" xfId="0" applyNumberFormat="1" applyFont="1" applyFill="1" applyBorder="1"/>
    <xf numFmtId="49" fontId="3" fillId="4" borderId="52" xfId="0" applyNumberFormat="1" applyFont="1" applyFill="1" applyBorder="1" applyAlignment="1">
      <alignment wrapText="1"/>
    </xf>
    <xf numFmtId="2" fontId="9" fillId="4" borderId="52" xfId="0" applyNumberFormat="1" applyFont="1" applyFill="1" applyBorder="1" applyAlignment="1">
      <alignment wrapText="1"/>
    </xf>
    <xf numFmtId="49" fontId="16" fillId="0" borderId="52" xfId="0" applyNumberFormat="1" applyFont="1" applyBorder="1" applyAlignment="1">
      <alignment horizontal="right" wrapText="1"/>
    </xf>
    <xf numFmtId="2" fontId="9" fillId="0" borderId="52" xfId="0" applyNumberFormat="1" applyFont="1" applyBorder="1" applyAlignment="1">
      <alignment wrapText="1"/>
    </xf>
    <xf numFmtId="2" fontId="8" fillId="0" borderId="52" xfId="0" applyNumberFormat="1" applyFont="1" applyBorder="1" applyAlignment="1">
      <alignment wrapText="1"/>
    </xf>
    <xf numFmtId="2" fontId="9" fillId="4" borderId="31" xfId="0" applyNumberFormat="1" applyFont="1" applyFill="1" applyBorder="1" applyAlignment="1">
      <alignment vertical="center" wrapText="1"/>
    </xf>
    <xf numFmtId="49" fontId="15" fillId="0" borderId="52" xfId="0" applyNumberFormat="1" applyFont="1" applyBorder="1" applyAlignment="1">
      <alignment horizontal="right" vertical="center" wrapText="1"/>
    </xf>
    <xf numFmtId="49" fontId="8" fillId="0" borderId="52" xfId="0" applyNumberFormat="1" applyFont="1" applyBorder="1" applyAlignment="1">
      <alignment vertical="center" wrapText="1"/>
    </xf>
    <xf numFmtId="49" fontId="3" fillId="4" borderId="52" xfId="0" applyNumberFormat="1" applyFont="1" applyFill="1" applyBorder="1" applyAlignment="1">
      <alignment vertical="center" wrapText="1"/>
    </xf>
    <xf numFmtId="49" fontId="43" fillId="4" borderId="52" xfId="0" applyNumberFormat="1" applyFont="1" applyFill="1" applyBorder="1" applyAlignment="1">
      <alignment vertical="center" wrapText="1"/>
    </xf>
    <xf numFmtId="2" fontId="3" fillId="4" borderId="52" xfId="0" applyNumberFormat="1" applyFont="1" applyFill="1" applyBorder="1" applyAlignment="1">
      <alignment wrapText="1"/>
    </xf>
    <xf numFmtId="164" fontId="7" fillId="3" borderId="52" xfId="0" applyNumberFormat="1" applyFont="1" applyFill="1" applyBorder="1" applyAlignment="1">
      <alignment horizontal="right"/>
    </xf>
    <xf numFmtId="0" fontId="6" fillId="2" borderId="52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vertical="center"/>
    </xf>
    <xf numFmtId="49" fontId="9" fillId="4" borderId="52" xfId="0" applyNumberFormat="1" applyFont="1" applyFill="1" applyBorder="1" applyAlignment="1">
      <alignment horizontal="left" vertical="center" wrapText="1"/>
    </xf>
    <xf numFmtId="49" fontId="10" fillId="0" borderId="52" xfId="0" applyNumberFormat="1" applyFont="1" applyBorder="1" applyAlignment="1">
      <alignment horizontal="right" vertical="center" wrapText="1"/>
    </xf>
    <xf numFmtId="49" fontId="9" fillId="0" borderId="52" xfId="0" applyNumberFormat="1" applyFont="1" applyBorder="1" applyAlignment="1">
      <alignment horizontal="left" vertical="center" wrapText="1"/>
    </xf>
    <xf numFmtId="0" fontId="14" fillId="4" borderId="52" xfId="0" applyFont="1" applyFill="1" applyBorder="1" applyAlignment="1">
      <alignment horizontal="right" vertical="center"/>
    </xf>
    <xf numFmtId="0" fontId="59" fillId="4" borderId="52" xfId="0" applyFont="1" applyFill="1" applyBorder="1" applyAlignment="1">
      <alignment horizontal="left" vertical="center" wrapText="1"/>
    </xf>
    <xf numFmtId="49" fontId="10" fillId="0" borderId="52" xfId="0" applyNumberFormat="1" applyFont="1" applyBorder="1" applyAlignment="1">
      <alignment vertical="center" wrapText="1"/>
    </xf>
    <xf numFmtId="2" fontId="9" fillId="0" borderId="52" xfId="0" applyNumberFormat="1" applyFont="1" applyBorder="1" applyAlignment="1">
      <alignment vertical="center" wrapText="1"/>
    </xf>
    <xf numFmtId="49" fontId="9" fillId="0" borderId="52" xfId="0" applyNumberFormat="1" applyFont="1" applyBorder="1" applyAlignment="1">
      <alignment wrapText="1"/>
    </xf>
    <xf numFmtId="49" fontId="10" fillId="0" borderId="53" xfId="0" applyNumberFormat="1" applyFont="1" applyBorder="1" applyAlignment="1">
      <alignment vertical="center" wrapText="1"/>
    </xf>
    <xf numFmtId="2" fontId="9" fillId="0" borderId="54" xfId="0" applyNumberFormat="1" applyFont="1" applyBorder="1" applyAlignment="1">
      <alignment vertical="center" wrapText="1"/>
    </xf>
    <xf numFmtId="49" fontId="15" fillId="4" borderId="53" xfId="0" applyNumberFormat="1" applyFont="1" applyFill="1" applyBorder="1" applyAlignment="1">
      <alignment wrapText="1"/>
    </xf>
    <xf numFmtId="2" fontId="3" fillId="4" borderId="54" xfId="0" applyNumberFormat="1" applyFont="1" applyFill="1" applyBorder="1" applyAlignment="1">
      <alignment wrapText="1"/>
    </xf>
    <xf numFmtId="49" fontId="3" fillId="0" borderId="52" xfId="0" applyNumberFormat="1" applyFont="1" applyBorder="1" applyAlignment="1">
      <alignment wrapText="1"/>
    </xf>
    <xf numFmtId="2" fontId="9" fillId="0" borderId="54" xfId="0" applyNumberFormat="1" applyFont="1" applyBorder="1" applyAlignment="1">
      <alignment horizontal="right" vertical="center" wrapText="1"/>
    </xf>
    <xf numFmtId="49" fontId="10" fillId="4" borderId="53" xfId="0" applyNumberFormat="1" applyFont="1" applyFill="1" applyBorder="1" applyAlignment="1">
      <alignment wrapText="1"/>
    </xf>
    <xf numFmtId="49" fontId="10" fillId="0" borderId="53" xfId="0" applyNumberFormat="1" applyFont="1" applyBorder="1" applyAlignment="1">
      <alignment wrapText="1"/>
    </xf>
    <xf numFmtId="49" fontId="9" fillId="0" borderId="55" xfId="0" applyNumberFormat="1" applyFont="1" applyBorder="1" applyAlignment="1">
      <alignment vertical="center" wrapText="1"/>
    </xf>
    <xf numFmtId="2" fontId="9" fillId="0" borderId="54" xfId="0" applyNumberFormat="1" applyFont="1" applyBorder="1" applyAlignment="1">
      <alignment wrapText="1"/>
    </xf>
    <xf numFmtId="49" fontId="10" fillId="0" borderId="55" xfId="0" applyNumberFormat="1" applyFont="1" applyBorder="1" applyAlignment="1">
      <alignment horizontal="right" wrapText="1"/>
    </xf>
    <xf numFmtId="49" fontId="3" fillId="0" borderId="55" xfId="0" applyNumberFormat="1" applyFont="1" applyBorder="1" applyAlignment="1">
      <alignment horizontal="left" vertical="center" wrapText="1"/>
    </xf>
    <xf numFmtId="2" fontId="9" fillId="0" borderId="54" xfId="0" applyNumberFormat="1" applyFont="1" applyBorder="1" applyAlignment="1">
      <alignment horizontal="right" wrapText="1"/>
    </xf>
    <xf numFmtId="49" fontId="8" fillId="0" borderId="52" xfId="0" applyNumberFormat="1" applyFont="1" applyBorder="1" applyAlignment="1">
      <alignment wrapText="1"/>
    </xf>
    <xf numFmtId="49" fontId="10" fillId="0" borderId="46" xfId="0" applyNumberFormat="1" applyFont="1" applyBorder="1" applyAlignment="1">
      <alignment wrapText="1"/>
    </xf>
    <xf numFmtId="49" fontId="9" fillId="0" borderId="52" xfId="0" applyNumberFormat="1" applyFont="1" applyBorder="1" applyAlignment="1">
      <alignment vertical="center" wrapText="1"/>
    </xf>
    <xf numFmtId="2" fontId="9" fillId="0" borderId="56" xfId="0" applyNumberFormat="1" applyFont="1" applyBorder="1" applyAlignment="1">
      <alignment wrapText="1"/>
    </xf>
    <xf numFmtId="49" fontId="8" fillId="0" borderId="55" xfId="0" applyNumberFormat="1" applyFont="1" applyBorder="1" applyAlignment="1">
      <alignment wrapText="1"/>
    </xf>
    <xf numFmtId="49" fontId="8" fillId="4" borderId="57" xfId="0" applyNumberFormat="1" applyFont="1" applyFill="1" applyBorder="1" applyAlignment="1">
      <alignment horizontal="right" wrapText="1"/>
    </xf>
    <xf numFmtId="2" fontId="3" fillId="4" borderId="55" xfId="0" applyNumberFormat="1" applyFont="1" applyFill="1" applyBorder="1" applyAlignment="1">
      <alignment horizontal="right" vertical="center" wrapText="1"/>
    </xf>
    <xf numFmtId="2" fontId="7" fillId="4" borderId="55" xfId="0" applyNumberFormat="1" applyFont="1" applyFill="1" applyBorder="1" applyAlignment="1">
      <alignment horizontal="right" vertical="center" wrapText="1"/>
    </xf>
    <xf numFmtId="0" fontId="62" fillId="4" borderId="55" xfId="0" applyFont="1" applyFill="1" applyBorder="1" applyAlignment="1">
      <alignment horizontal="left" wrapText="1"/>
    </xf>
    <xf numFmtId="14" fontId="6" fillId="2" borderId="55" xfId="0" applyNumberFormat="1" applyFont="1" applyFill="1" applyBorder="1" applyAlignment="1">
      <alignment horizontal="left" vertical="center"/>
    </xf>
    <xf numFmtId="0" fontId="14" fillId="0" borderId="55" xfId="0" applyFont="1" applyBorder="1" applyAlignment="1">
      <alignment vertical="top"/>
    </xf>
    <xf numFmtId="49" fontId="10" fillId="4" borderId="55" xfId="0" applyNumberFormat="1" applyFont="1" applyFill="1" applyBorder="1" applyAlignment="1">
      <alignment vertical="center" wrapText="1"/>
    </xf>
    <xf numFmtId="0" fontId="48" fillId="4" borderId="55" xfId="0" applyFont="1" applyFill="1" applyBorder="1" applyAlignment="1">
      <alignment horizontal="left" vertical="center" wrapText="1"/>
    </xf>
    <xf numFmtId="2" fontId="9" fillId="4" borderId="55" xfId="0" applyNumberFormat="1" applyFont="1" applyFill="1" applyBorder="1" applyAlignment="1">
      <alignment vertical="center" wrapText="1"/>
    </xf>
    <xf numFmtId="0" fontId="46" fillId="16" borderId="59" xfId="0" applyFont="1" applyFill="1" applyBorder="1"/>
    <xf numFmtId="0" fontId="38" fillId="0" borderId="55" xfId="0" applyFont="1" applyBorder="1" applyAlignment="1">
      <alignment wrapText="1"/>
    </xf>
    <xf numFmtId="2" fontId="38" fillId="0" borderId="60" xfId="4" applyNumberFormat="1" applyFont="1" applyBorder="1" applyAlignment="1">
      <alignment horizontal="right" vertical="center"/>
    </xf>
    <xf numFmtId="49" fontId="48" fillId="4" borderId="55" xfId="0" applyNumberFormat="1" applyFont="1" applyFill="1" applyBorder="1" applyAlignment="1">
      <alignment horizontal="left" vertical="center" wrapText="1"/>
    </xf>
    <xf numFmtId="0" fontId="14" fillId="0" borderId="55" xfId="0" applyFont="1" applyBorder="1" applyAlignment="1">
      <alignment horizontal="right" vertical="top"/>
    </xf>
    <xf numFmtId="49" fontId="36" fillId="4" borderId="55" xfId="0" applyNumberFormat="1" applyFont="1" applyFill="1" applyBorder="1" applyAlignment="1">
      <alignment horizontal="left" vertical="center" wrapText="1"/>
    </xf>
    <xf numFmtId="2" fontId="9" fillId="4" borderId="55" xfId="0" applyNumberFormat="1" applyFont="1" applyFill="1" applyBorder="1" applyAlignment="1">
      <alignment horizontal="right" vertical="center" wrapText="1"/>
    </xf>
    <xf numFmtId="0" fontId="14" fillId="0" borderId="55" xfId="0" applyFont="1" applyBorder="1"/>
    <xf numFmtId="49" fontId="48" fillId="4" borderId="55" xfId="0" applyNumberFormat="1" applyFont="1" applyFill="1" applyBorder="1" applyAlignment="1">
      <alignment vertical="center" wrapText="1"/>
    </xf>
    <xf numFmtId="2" fontId="3" fillId="4" borderId="55" xfId="0" applyNumberFormat="1" applyFont="1" applyFill="1" applyBorder="1" applyAlignment="1">
      <alignment horizontal="right" wrapText="1"/>
    </xf>
    <xf numFmtId="2" fontId="7" fillId="4" borderId="55" xfId="0" applyNumberFormat="1" applyFont="1" applyFill="1" applyBorder="1" applyAlignment="1">
      <alignment horizontal="right" wrapText="1"/>
    </xf>
    <xf numFmtId="0" fontId="5" fillId="0" borderId="55" xfId="0" applyFont="1" applyBorder="1" applyAlignment="1">
      <alignment vertical="center"/>
    </xf>
    <xf numFmtId="49" fontId="10" fillId="4" borderId="61" xfId="0" applyNumberFormat="1" applyFont="1" applyFill="1" applyBorder="1" applyAlignment="1">
      <alignment vertical="center" wrapText="1"/>
    </xf>
    <xf numFmtId="2" fontId="9" fillId="4" borderId="62" xfId="0" applyNumberFormat="1" applyFont="1" applyFill="1" applyBorder="1" applyAlignment="1">
      <alignment vertical="center" wrapText="1"/>
    </xf>
    <xf numFmtId="0" fontId="3" fillId="0" borderId="55" xfId="0" applyFont="1" applyBorder="1" applyAlignment="1">
      <alignment horizontal="left" vertical="center" wrapText="1"/>
    </xf>
    <xf numFmtId="49" fontId="3" fillId="0" borderId="55" xfId="0" applyNumberFormat="1" applyFont="1" applyBorder="1" applyAlignment="1">
      <alignment vertical="center" wrapText="1"/>
    </xf>
    <xf numFmtId="49" fontId="9" fillId="0" borderId="55" xfId="0" applyNumberFormat="1" applyFont="1" applyBorder="1" applyAlignment="1">
      <alignment horizontal="left" wrapText="1"/>
    </xf>
    <xf numFmtId="49" fontId="15" fillId="0" borderId="53" xfId="0" applyNumberFormat="1" applyFont="1" applyBorder="1" applyAlignment="1">
      <alignment vertical="center" wrapText="1"/>
    </xf>
    <xf numFmtId="49" fontId="3" fillId="4" borderId="52" xfId="0" applyNumberFormat="1" applyFont="1" applyFill="1" applyBorder="1" applyAlignment="1">
      <alignment horizontal="left" vertical="center" wrapText="1"/>
    </xf>
    <xf numFmtId="2" fontId="3" fillId="4" borderId="40" xfId="0" applyNumberFormat="1" applyFont="1" applyFill="1" applyBorder="1" applyAlignment="1">
      <alignment wrapText="1"/>
    </xf>
    <xf numFmtId="2" fontId="7" fillId="4" borderId="40" xfId="0" applyNumberFormat="1" applyFont="1" applyFill="1" applyBorder="1" applyAlignment="1">
      <alignment wrapText="1"/>
    </xf>
    <xf numFmtId="0" fontId="5" fillId="0" borderId="40" xfId="0" applyFont="1" applyBorder="1" applyAlignment="1">
      <alignment vertical="top"/>
    </xf>
    <xf numFmtId="49" fontId="15" fillId="4" borderId="40" xfId="0" applyNumberFormat="1" applyFont="1" applyFill="1" applyBorder="1" applyAlignment="1">
      <alignment vertical="center" wrapText="1"/>
    </xf>
    <xf numFmtId="2" fontId="3" fillId="0" borderId="40" xfId="0" applyNumberFormat="1" applyFont="1" applyBorder="1" applyAlignment="1">
      <alignment vertical="center" wrapText="1"/>
    </xf>
    <xf numFmtId="2" fontId="3" fillId="4" borderId="40" xfId="0" applyNumberFormat="1" applyFont="1" applyFill="1" applyBorder="1" applyAlignment="1">
      <alignment vertical="center" wrapText="1"/>
    </xf>
    <xf numFmtId="0" fontId="5" fillId="0" borderId="40" xfId="0" applyFont="1" applyBorder="1"/>
    <xf numFmtId="2" fontId="9" fillId="0" borderId="40" xfId="0" applyNumberFormat="1" applyFont="1" applyBorder="1" applyAlignment="1">
      <alignment horizontal="right" vertical="center" wrapText="1"/>
    </xf>
    <xf numFmtId="2" fontId="8" fillId="0" borderId="40" xfId="0" applyNumberFormat="1" applyFont="1" applyBorder="1" applyAlignment="1">
      <alignment wrapText="1"/>
    </xf>
    <xf numFmtId="49" fontId="48" fillId="0" borderId="40" xfId="0" applyNumberFormat="1" applyFont="1" applyBorder="1" applyAlignment="1">
      <alignment horizontal="left" vertical="center" wrapText="1"/>
    </xf>
    <xf numFmtId="49" fontId="36" fillId="4" borderId="40" xfId="0" applyNumberFormat="1" applyFont="1" applyFill="1" applyBorder="1" applyAlignment="1">
      <alignment horizontal="left" vertical="center" wrapText="1"/>
    </xf>
    <xf numFmtId="49" fontId="8" fillId="0" borderId="40" xfId="0" applyNumberFormat="1" applyFont="1" applyBorder="1" applyAlignment="1">
      <alignment horizontal="right" vertical="center" wrapText="1"/>
    </xf>
    <xf numFmtId="2" fontId="3" fillId="4" borderId="37" xfId="0" applyNumberFormat="1" applyFont="1" applyFill="1" applyBorder="1" applyAlignment="1">
      <alignment wrapText="1"/>
    </xf>
    <xf numFmtId="164" fontId="7" fillId="3" borderId="63" xfId="0" applyNumberFormat="1" applyFont="1" applyFill="1" applyBorder="1" applyAlignment="1">
      <alignment horizontal="right"/>
    </xf>
    <xf numFmtId="164" fontId="7" fillId="3" borderId="36" xfId="0" applyNumberFormat="1" applyFont="1" applyFill="1" applyBorder="1" applyAlignment="1">
      <alignment horizontal="right"/>
    </xf>
    <xf numFmtId="164" fontId="7" fillId="3" borderId="40" xfId="0" applyNumberFormat="1" applyFont="1" applyFill="1" applyBorder="1" applyAlignment="1">
      <alignment horizontal="right"/>
    </xf>
    <xf numFmtId="0" fontId="5" fillId="0" borderId="35" xfId="1" applyFont="1" applyBorder="1" applyAlignment="1">
      <alignment horizontal="left" vertical="center"/>
    </xf>
    <xf numFmtId="0" fontId="14" fillId="4" borderId="40" xfId="0" applyFont="1" applyFill="1" applyBorder="1" applyAlignment="1">
      <alignment horizontal="right" vertical="center"/>
    </xf>
    <xf numFmtId="49" fontId="9" fillId="0" borderId="40" xfId="0" applyNumberFormat="1" applyFont="1" applyBorder="1" applyAlignment="1">
      <alignment horizontal="left" wrapText="1"/>
    </xf>
    <xf numFmtId="49" fontId="9" fillId="0" borderId="40" xfId="0" applyNumberFormat="1" applyFont="1" applyBorder="1" applyAlignment="1">
      <alignment wrapText="1"/>
    </xf>
    <xf numFmtId="2" fontId="9" fillId="4" borderId="54" xfId="0" applyNumberFormat="1" applyFont="1" applyFill="1" applyBorder="1" applyAlignment="1">
      <alignment wrapText="1"/>
    </xf>
    <xf numFmtId="49" fontId="3" fillId="0" borderId="40" xfId="0" applyNumberFormat="1" applyFont="1" applyBorder="1" applyAlignment="1">
      <alignment wrapText="1"/>
    </xf>
    <xf numFmtId="49" fontId="10" fillId="4" borderId="39" xfId="0" applyNumberFormat="1" applyFont="1" applyFill="1" applyBorder="1" applyAlignment="1">
      <alignment wrapText="1"/>
    </xf>
    <xf numFmtId="2" fontId="9" fillId="0" borderId="42" xfId="0" applyNumberFormat="1" applyFont="1" applyBorder="1" applyAlignment="1">
      <alignment wrapText="1"/>
    </xf>
    <xf numFmtId="165" fontId="8" fillId="4" borderId="55" xfId="0" applyNumberFormat="1" applyFont="1" applyFill="1" applyBorder="1" applyAlignment="1">
      <alignment horizontal="right" vertical="center" wrapText="1"/>
    </xf>
    <xf numFmtId="49" fontId="10" fillId="0" borderId="55" xfId="0" applyNumberFormat="1" applyFont="1" applyBorder="1" applyAlignment="1">
      <alignment vertical="center" wrapText="1"/>
    </xf>
    <xf numFmtId="0" fontId="3" fillId="4" borderId="55" xfId="0" applyFont="1" applyFill="1" applyBorder="1" applyAlignment="1">
      <alignment horizontal="left" vertical="center" wrapText="1"/>
    </xf>
    <xf numFmtId="49" fontId="9" fillId="4" borderId="55" xfId="0" applyNumberFormat="1" applyFont="1" applyFill="1" applyBorder="1" applyAlignment="1">
      <alignment horizontal="left" vertical="center" wrapText="1"/>
    </xf>
    <xf numFmtId="49" fontId="10" fillId="0" borderId="64" xfId="0" applyNumberFormat="1" applyFont="1" applyBorder="1" applyAlignment="1">
      <alignment wrapText="1"/>
    </xf>
    <xf numFmtId="0" fontId="14" fillId="0" borderId="55" xfId="0" applyFont="1" applyBorder="1" applyAlignment="1">
      <alignment vertical="center"/>
    </xf>
    <xf numFmtId="0" fontId="14" fillId="0" borderId="55" xfId="0" applyFont="1" applyBorder="1" applyAlignment="1">
      <alignment horizontal="right" vertical="center"/>
    </xf>
    <xf numFmtId="2" fontId="9" fillId="4" borderId="54" xfId="0" applyNumberFormat="1" applyFont="1" applyFill="1" applyBorder="1" applyAlignment="1">
      <alignment vertical="center" wrapText="1"/>
    </xf>
    <xf numFmtId="49" fontId="16" fillId="0" borderId="55" xfId="0" applyNumberFormat="1" applyFont="1" applyBorder="1" applyAlignment="1">
      <alignment horizontal="right" wrapText="1"/>
    </xf>
    <xf numFmtId="2" fontId="9" fillId="4" borderId="54" xfId="0" applyNumberFormat="1" applyFont="1" applyFill="1" applyBorder="1" applyAlignment="1">
      <alignment horizontal="right" wrapText="1"/>
    </xf>
    <xf numFmtId="0" fontId="3" fillId="0" borderId="40" xfId="0" applyFont="1" applyBorder="1" applyAlignment="1">
      <alignment horizontal="left" vertical="center" wrapText="1"/>
    </xf>
    <xf numFmtId="49" fontId="11" fillId="0" borderId="40" xfId="0" applyNumberFormat="1" applyFont="1" applyBorder="1" applyAlignment="1">
      <alignment vertical="center" wrapText="1"/>
    </xf>
    <xf numFmtId="49" fontId="9" fillId="4" borderId="40" xfId="0" applyNumberFormat="1" applyFont="1" applyFill="1" applyBorder="1" applyAlignment="1">
      <alignment horizontal="left" vertical="center" wrapText="1"/>
    </xf>
    <xf numFmtId="165" fontId="9" fillId="0" borderId="40" xfId="0" applyNumberFormat="1" applyFont="1" applyBorder="1" applyAlignment="1">
      <alignment vertical="center" wrapText="1"/>
    </xf>
    <xf numFmtId="165" fontId="9" fillId="4" borderId="40" xfId="0" applyNumberFormat="1" applyFont="1" applyFill="1" applyBorder="1" applyAlignment="1">
      <alignment vertical="center" wrapText="1"/>
    </xf>
    <xf numFmtId="0" fontId="38" fillId="16" borderId="36" xfId="0" applyFont="1" applyFill="1" applyBorder="1" applyAlignment="1">
      <alignment vertical="center" wrapText="1"/>
    </xf>
    <xf numFmtId="2" fontId="48" fillId="0" borderId="36" xfId="0" applyNumberFormat="1" applyFont="1" applyBorder="1" applyAlignment="1">
      <alignment horizontal="right" vertical="center"/>
    </xf>
    <xf numFmtId="49" fontId="3" fillId="4" borderId="40" xfId="0" applyNumberFormat="1" applyFont="1" applyFill="1" applyBorder="1" applyAlignment="1">
      <alignment vertical="center" wrapText="1"/>
    </xf>
    <xf numFmtId="49" fontId="10" fillId="4" borderId="53" xfId="0" applyNumberFormat="1" applyFont="1" applyFill="1" applyBorder="1" applyAlignment="1">
      <alignment vertical="center" wrapText="1"/>
    </xf>
    <xf numFmtId="49" fontId="15" fillId="4" borderId="53" xfId="0" applyNumberFormat="1" applyFont="1" applyFill="1" applyBorder="1" applyAlignment="1">
      <alignment vertical="center" wrapText="1"/>
    </xf>
    <xf numFmtId="49" fontId="8" fillId="4" borderId="35" xfId="0" applyNumberFormat="1" applyFont="1" applyFill="1" applyBorder="1" applyAlignment="1">
      <alignment horizontal="right" wrapText="1"/>
    </xf>
    <xf numFmtId="2" fontId="3" fillId="4" borderId="40" xfId="0" applyNumberFormat="1" applyFont="1" applyFill="1" applyBorder="1" applyAlignment="1">
      <alignment horizontal="right" vertical="center" wrapText="1"/>
    </xf>
    <xf numFmtId="2" fontId="7" fillId="4" borderId="40" xfId="0" applyNumberFormat="1" applyFont="1" applyFill="1" applyBorder="1" applyAlignment="1">
      <alignment horizontal="right" vertical="center" wrapText="1"/>
    </xf>
    <xf numFmtId="0" fontId="62" fillId="4" borderId="40" xfId="0" applyFont="1" applyFill="1" applyBorder="1" applyAlignment="1">
      <alignment horizontal="left" wrapText="1"/>
    </xf>
    <xf numFmtId="14" fontId="6" fillId="2" borderId="40" xfId="0" applyNumberFormat="1" applyFont="1" applyFill="1" applyBorder="1" applyAlignment="1">
      <alignment horizontal="left" vertical="center"/>
    </xf>
    <xf numFmtId="0" fontId="14" fillId="0" borderId="40" xfId="0" applyFont="1" applyBorder="1" applyAlignment="1">
      <alignment vertical="top"/>
    </xf>
    <xf numFmtId="0" fontId="3" fillId="4" borderId="40" xfId="0" applyFont="1" applyFill="1" applyBorder="1" applyAlignment="1">
      <alignment horizontal="left" vertical="center" wrapText="1"/>
    </xf>
    <xf numFmtId="2" fontId="9" fillId="0" borderId="53" xfId="0" applyNumberFormat="1" applyFont="1" applyBorder="1" applyAlignment="1">
      <alignment vertical="center" wrapText="1"/>
    </xf>
    <xf numFmtId="49" fontId="10" fillId="4" borderId="53" xfId="0" applyNumberFormat="1" applyFont="1" applyFill="1" applyBorder="1" applyAlignment="1">
      <alignment vertical="center"/>
    </xf>
    <xf numFmtId="0" fontId="14" fillId="0" borderId="40" xfId="0" applyFont="1" applyBorder="1"/>
    <xf numFmtId="49" fontId="10" fillId="4" borderId="53" xfId="0" applyNumberFormat="1" applyFont="1" applyFill="1" applyBorder="1"/>
    <xf numFmtId="0" fontId="36" fillId="0" borderId="40" xfId="0" applyFont="1" applyBorder="1" applyAlignment="1">
      <alignment horizontal="left" vertical="center" wrapText="1"/>
    </xf>
    <xf numFmtId="165" fontId="9" fillId="4" borderId="40" xfId="0" applyNumberFormat="1" applyFont="1" applyFill="1" applyBorder="1" applyAlignment="1">
      <alignment horizontal="right" vertical="center" wrapText="1"/>
    </xf>
    <xf numFmtId="0" fontId="14" fillId="0" borderId="40" xfId="0" applyFont="1" applyBorder="1" applyAlignment="1">
      <alignment horizontal="right" vertical="top"/>
    </xf>
    <xf numFmtId="2" fontId="3" fillId="4" borderId="40" xfId="0" applyNumberFormat="1" applyFont="1" applyFill="1" applyBorder="1" applyAlignment="1">
      <alignment horizontal="right" wrapText="1"/>
    </xf>
    <xf numFmtId="2" fontId="7" fillId="4" borderId="40" xfId="0" applyNumberFormat="1" applyFont="1" applyFill="1" applyBorder="1" applyAlignment="1">
      <alignment horizontal="right" wrapText="1"/>
    </xf>
    <xf numFmtId="0" fontId="14" fillId="0" borderId="40" xfId="0" applyFont="1" applyBorder="1" applyAlignment="1">
      <alignment vertical="center"/>
    </xf>
    <xf numFmtId="0" fontId="5" fillId="4" borderId="40" xfId="0" applyFont="1" applyFill="1" applyBorder="1" applyAlignment="1">
      <alignment horizontal="left" vertical="center" wrapText="1"/>
    </xf>
    <xf numFmtId="0" fontId="5" fillId="13" borderId="40" xfId="0" applyFont="1" applyFill="1" applyBorder="1" applyAlignment="1">
      <alignment horizontal="left" vertical="center" wrapText="1"/>
    </xf>
    <xf numFmtId="2" fontId="3" fillId="0" borderId="54" xfId="0" applyNumberFormat="1" applyFont="1" applyBorder="1" applyAlignment="1">
      <alignment vertical="center" wrapText="1"/>
    </xf>
    <xf numFmtId="2" fontId="3" fillId="4" borderId="54" xfId="0" applyNumberFormat="1" applyFont="1" applyFill="1" applyBorder="1" applyAlignment="1">
      <alignment vertical="center" wrapText="1"/>
    </xf>
    <xf numFmtId="2" fontId="9" fillId="0" borderId="55" xfId="0" applyNumberFormat="1" applyFont="1" applyBorder="1" applyAlignment="1">
      <alignment vertical="center" wrapText="1"/>
    </xf>
    <xf numFmtId="0" fontId="38" fillId="0" borderId="55" xfId="1" applyFont="1" applyBorder="1" applyAlignment="1">
      <alignment vertical="center"/>
    </xf>
    <xf numFmtId="2" fontId="48" fillId="0" borderId="55" xfId="0" applyNumberFormat="1" applyFont="1" applyBorder="1" applyAlignment="1">
      <alignment vertical="center"/>
    </xf>
    <xf numFmtId="2" fontId="9" fillId="0" borderId="55" xfId="0" applyNumberFormat="1" applyFont="1" applyBorder="1" applyAlignment="1">
      <alignment wrapText="1"/>
    </xf>
    <xf numFmtId="2" fontId="9" fillId="4" borderId="55" xfId="0" applyNumberFormat="1" applyFont="1" applyFill="1" applyBorder="1" applyAlignment="1">
      <alignment wrapText="1"/>
    </xf>
    <xf numFmtId="49" fontId="15" fillId="0" borderId="40" xfId="0" applyNumberFormat="1" applyFont="1" applyBorder="1" applyAlignment="1">
      <alignment vertical="center" wrapText="1"/>
    </xf>
    <xf numFmtId="2" fontId="9" fillId="4" borderId="53" xfId="0" applyNumberFormat="1" applyFont="1" applyFill="1" applyBorder="1" applyAlignment="1">
      <alignment wrapText="1"/>
    </xf>
    <xf numFmtId="2" fontId="9" fillId="4" borderId="53" xfId="0" applyNumberFormat="1" applyFont="1" applyFill="1" applyBorder="1" applyAlignment="1">
      <alignment vertical="center" wrapText="1"/>
    </xf>
    <xf numFmtId="49" fontId="43" fillId="4" borderId="40" xfId="0" applyNumberFormat="1" applyFont="1" applyFill="1" applyBorder="1" applyAlignment="1">
      <alignment wrapText="1"/>
    </xf>
    <xf numFmtId="2" fontId="9" fillId="0" borderId="53" xfId="0" applyNumberFormat="1" applyFont="1" applyBorder="1" applyAlignment="1">
      <alignment horizontal="right" wrapText="1"/>
    </xf>
    <xf numFmtId="2" fontId="9" fillId="0" borderId="53" xfId="0" applyNumberFormat="1" applyFont="1" applyBorder="1" applyAlignment="1">
      <alignment wrapText="1"/>
    </xf>
    <xf numFmtId="49" fontId="59" fillId="4" borderId="40" xfId="0" applyNumberFormat="1" applyFont="1" applyFill="1" applyBorder="1" applyAlignment="1">
      <alignment horizontal="left" vertical="center" wrapText="1"/>
    </xf>
    <xf numFmtId="49" fontId="59" fillId="0" borderId="40" xfId="0" applyNumberFormat="1" applyFont="1" applyBorder="1" applyAlignment="1">
      <alignment horizontal="left" vertical="center" wrapText="1"/>
    </xf>
    <xf numFmtId="49" fontId="70" fillId="0" borderId="66" xfId="0" applyNumberFormat="1" applyFont="1" applyBorder="1" applyAlignment="1">
      <alignment vertical="center" wrapText="1"/>
    </xf>
    <xf numFmtId="0" fontId="59" fillId="0" borderId="40" xfId="1" applyFont="1" applyBorder="1" applyAlignment="1">
      <alignment vertical="center"/>
    </xf>
    <xf numFmtId="2" fontId="36" fillId="0" borderId="54" xfId="0" applyNumberFormat="1" applyFont="1" applyBorder="1" applyAlignment="1">
      <alignment vertical="center" wrapText="1"/>
    </xf>
    <xf numFmtId="49" fontId="59" fillId="0" borderId="40" xfId="0" applyNumberFormat="1" applyFont="1" applyBorder="1" applyAlignment="1">
      <alignment vertical="center" wrapText="1"/>
    </xf>
    <xf numFmtId="2" fontId="9" fillId="0" borderId="39" xfId="0" applyNumberFormat="1" applyFont="1" applyBorder="1" applyAlignment="1">
      <alignment wrapText="1"/>
    </xf>
    <xf numFmtId="2" fontId="3" fillId="4" borderId="64" xfId="0" applyNumberFormat="1" applyFont="1" applyFill="1" applyBorder="1" applyAlignment="1">
      <alignment wrapText="1"/>
    </xf>
    <xf numFmtId="2" fontId="7" fillId="4" borderId="55" xfId="0" applyNumberFormat="1" applyFont="1" applyFill="1" applyBorder="1" applyAlignment="1">
      <alignment wrapText="1"/>
    </xf>
    <xf numFmtId="164" fontId="7" fillId="3" borderId="68" xfId="0" applyNumberFormat="1" applyFont="1" applyFill="1" applyBorder="1" applyAlignment="1">
      <alignment horizontal="right"/>
    </xf>
    <xf numFmtId="164" fontId="7" fillId="3" borderId="55" xfId="0" applyNumberFormat="1" applyFont="1" applyFill="1" applyBorder="1" applyAlignment="1">
      <alignment horizontal="right"/>
    </xf>
    <xf numFmtId="164" fontId="7" fillId="3" borderId="60" xfId="0" applyNumberFormat="1" applyFont="1" applyFill="1" applyBorder="1" applyAlignment="1">
      <alignment horizontal="right"/>
    </xf>
    <xf numFmtId="0" fontId="5" fillId="0" borderId="57" xfId="1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vertical="center"/>
    </xf>
    <xf numFmtId="49" fontId="9" fillId="0" borderId="55" xfId="0" applyNumberFormat="1" applyFont="1" applyBorder="1" applyAlignment="1">
      <alignment horizontal="left" vertical="center" wrapText="1"/>
    </xf>
    <xf numFmtId="49" fontId="10" fillId="0" borderId="55" xfId="0" applyNumberFormat="1" applyFont="1" applyBorder="1" applyAlignment="1">
      <alignment horizontal="right" vertical="center" wrapText="1"/>
    </xf>
    <xf numFmtId="49" fontId="15" fillId="4" borderId="55" xfId="0" applyNumberFormat="1" applyFont="1" applyFill="1" applyBorder="1" applyAlignment="1">
      <alignment vertical="center" wrapText="1"/>
    </xf>
    <xf numFmtId="165" fontId="9" fillId="0" borderId="55" xfId="0" applyNumberFormat="1" applyFont="1" applyBorder="1" applyAlignment="1">
      <alignment vertical="center" wrapText="1"/>
    </xf>
    <xf numFmtId="165" fontId="9" fillId="4" borderId="55" xfId="0" applyNumberFormat="1" applyFont="1" applyFill="1" applyBorder="1" applyAlignment="1">
      <alignment vertical="center" wrapText="1"/>
    </xf>
    <xf numFmtId="0" fontId="5" fillId="4" borderId="55" xfId="0" applyFont="1" applyFill="1" applyBorder="1" applyAlignment="1">
      <alignment horizontal="right" vertical="center"/>
    </xf>
    <xf numFmtId="49" fontId="9" fillId="0" borderId="55" xfId="0" applyNumberFormat="1" applyFont="1" applyBorder="1" applyAlignment="1">
      <alignment wrapText="1"/>
    </xf>
    <xf numFmtId="0" fontId="8" fillId="4" borderId="55" xfId="0" applyFont="1" applyFill="1" applyBorder="1" applyAlignment="1">
      <alignment horizontal="left" wrapText="1"/>
    </xf>
    <xf numFmtId="0" fontId="5" fillId="0" borderId="55" xfId="0" applyFont="1" applyBorder="1" applyAlignment="1">
      <alignment vertical="top"/>
    </xf>
    <xf numFmtId="165" fontId="9" fillId="4" borderId="55" xfId="0" applyNumberFormat="1" applyFont="1" applyFill="1" applyBorder="1" applyAlignment="1">
      <alignment horizontal="right" vertical="center" wrapText="1"/>
    </xf>
    <xf numFmtId="165" fontId="9" fillId="0" borderId="55" xfId="0" applyNumberFormat="1" applyFont="1" applyBorder="1" applyAlignment="1">
      <alignment horizontal="right" vertical="center" wrapText="1"/>
    </xf>
    <xf numFmtId="0" fontId="14" fillId="0" borderId="55" xfId="0" applyFont="1" applyBorder="1" applyAlignment="1">
      <alignment horizontal="right"/>
    </xf>
    <xf numFmtId="0" fontId="59" fillId="4" borderId="55" xfId="0" applyFont="1" applyFill="1" applyBorder="1" applyAlignment="1">
      <alignment horizontal="left" vertical="center" wrapText="1"/>
    </xf>
    <xf numFmtId="2" fontId="9" fillId="0" borderId="55" xfId="0" applyNumberFormat="1" applyFont="1" applyBorder="1" applyAlignment="1">
      <alignment horizontal="righ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5" xfId="0" applyFont="1" applyBorder="1"/>
    <xf numFmtId="0" fontId="5" fillId="4" borderId="55" xfId="0" applyFont="1" applyFill="1" applyBorder="1" applyAlignment="1">
      <alignment horizontal="left" vertical="center" wrapText="1"/>
    </xf>
    <xf numFmtId="49" fontId="16" fillId="15" borderId="55" xfId="0" applyNumberFormat="1" applyFont="1" applyFill="1" applyBorder="1" applyAlignment="1">
      <alignment vertical="center" wrapText="1"/>
    </xf>
    <xf numFmtId="49" fontId="17" fillId="16" borderId="55" xfId="0" applyNumberFormat="1" applyFont="1" applyFill="1" applyBorder="1" applyAlignment="1">
      <alignment horizontal="left" vertical="center" wrapText="1"/>
    </xf>
    <xf numFmtId="2" fontId="17" fillId="0" borderId="55" xfId="0" applyNumberFormat="1" applyFont="1" applyBorder="1" applyAlignment="1">
      <alignment horizontal="right" vertical="center" wrapText="1"/>
    </xf>
    <xf numFmtId="165" fontId="17" fillId="16" borderId="55" xfId="0" applyNumberFormat="1" applyFont="1" applyFill="1" applyBorder="1" applyAlignment="1">
      <alignment horizontal="right" vertical="center" wrapText="1"/>
    </xf>
    <xf numFmtId="49" fontId="9" fillId="0" borderId="55" xfId="0" applyNumberFormat="1" applyFont="1" applyBorder="1" applyAlignment="1">
      <alignment horizontal="left" vertical="center"/>
    </xf>
    <xf numFmtId="49" fontId="8" fillId="0" borderId="55" xfId="0" applyNumberFormat="1" applyFont="1" applyBorder="1" applyAlignment="1">
      <alignment vertical="center" wrapText="1"/>
    </xf>
    <xf numFmtId="2" fontId="3" fillId="4" borderId="55" xfId="0" applyNumberFormat="1" applyFont="1" applyFill="1" applyBorder="1" applyAlignment="1">
      <alignment wrapText="1"/>
    </xf>
    <xf numFmtId="49" fontId="16" fillId="4" borderId="55" xfId="0" applyNumberFormat="1" applyFont="1" applyFill="1" applyBorder="1" applyAlignment="1">
      <alignment vertical="center" wrapText="1"/>
    </xf>
    <xf numFmtId="49" fontId="9" fillId="4" borderId="55" xfId="0" applyNumberFormat="1" applyFont="1" applyFill="1" applyBorder="1" applyAlignment="1">
      <alignment horizontal="left" wrapText="1"/>
    </xf>
    <xf numFmtId="49" fontId="10" fillId="4" borderId="55" xfId="0" applyNumberFormat="1" applyFont="1" applyFill="1" applyBorder="1"/>
    <xf numFmtId="2" fontId="8" fillId="0" borderId="55" xfId="0" applyNumberFormat="1" applyFont="1" applyBorder="1" applyAlignment="1">
      <alignment wrapText="1"/>
    </xf>
    <xf numFmtId="49" fontId="11" fillId="0" borderId="55" xfId="0" applyNumberFormat="1" applyFont="1" applyBorder="1" applyAlignment="1">
      <alignment wrapText="1"/>
    </xf>
    <xf numFmtId="0" fontId="61" fillId="0" borderId="55" xfId="0" applyFont="1" applyBorder="1" applyAlignment="1">
      <alignment wrapText="1"/>
    </xf>
    <xf numFmtId="0" fontId="59" fillId="0" borderId="55" xfId="0" applyFont="1" applyBorder="1"/>
    <xf numFmtId="2" fontId="9" fillId="0" borderId="69" xfId="0" applyNumberFormat="1" applyFont="1" applyBorder="1" applyAlignment="1">
      <alignment vertical="center" wrapText="1"/>
    </xf>
    <xf numFmtId="49" fontId="10" fillId="0" borderId="70" xfId="0" applyNumberFormat="1" applyFont="1" applyBorder="1" applyAlignment="1">
      <alignment wrapText="1"/>
    </xf>
    <xf numFmtId="2" fontId="9" fillId="0" borderId="71" xfId="0" applyNumberFormat="1" applyFont="1" applyBorder="1" applyAlignment="1">
      <alignment wrapText="1"/>
    </xf>
    <xf numFmtId="2" fontId="9" fillId="4" borderId="72" xfId="0" applyNumberFormat="1" applyFont="1" applyFill="1" applyBorder="1" applyAlignment="1">
      <alignment wrapText="1"/>
    </xf>
    <xf numFmtId="2" fontId="3" fillId="4" borderId="73" xfId="0" applyNumberFormat="1" applyFont="1" applyFill="1" applyBorder="1" applyAlignment="1">
      <alignment wrapText="1"/>
    </xf>
    <xf numFmtId="164" fontId="7" fillId="3" borderId="76" xfId="0" applyNumberFormat="1" applyFont="1" applyFill="1" applyBorder="1" applyAlignment="1">
      <alignment horizontal="right"/>
    </xf>
    <xf numFmtId="164" fontId="7" fillId="3" borderId="77" xfId="0" applyNumberFormat="1" applyFont="1" applyFill="1" applyBorder="1" applyAlignment="1">
      <alignment horizontal="right"/>
    </xf>
    <xf numFmtId="0" fontId="5" fillId="0" borderId="74" xfId="1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52" fillId="2" borderId="55" xfId="0" applyFont="1" applyFill="1" applyBorder="1" applyAlignment="1">
      <alignment horizontal="left" vertical="center"/>
    </xf>
    <xf numFmtId="0" fontId="52" fillId="2" borderId="55" xfId="0" applyFont="1" applyFill="1" applyBorder="1" applyAlignment="1">
      <alignment horizontal="center" vertical="center" wrapText="1"/>
    </xf>
    <xf numFmtId="0" fontId="49" fillId="4" borderId="55" xfId="0" applyFont="1" applyFill="1" applyBorder="1" applyAlignment="1">
      <alignment vertical="center"/>
    </xf>
    <xf numFmtId="49" fontId="53" fillId="0" borderId="55" xfId="0" applyNumberFormat="1" applyFont="1" applyBorder="1" applyAlignment="1">
      <alignment vertical="center" wrapText="1"/>
    </xf>
    <xf numFmtId="49" fontId="49" fillId="0" borderId="55" xfId="0" applyNumberFormat="1" applyFont="1" applyBorder="1" applyAlignment="1">
      <alignment horizontal="left" vertical="center" wrapText="1"/>
    </xf>
    <xf numFmtId="2" fontId="49" fillId="0" borderId="55" xfId="0" applyNumberFormat="1" applyFont="1" applyBorder="1" applyAlignment="1">
      <alignment vertical="center" wrapText="1"/>
    </xf>
    <xf numFmtId="2" fontId="49" fillId="4" borderId="55" xfId="0" applyNumberFormat="1" applyFont="1" applyFill="1" applyBorder="1" applyAlignment="1">
      <alignment vertical="center" wrapText="1"/>
    </xf>
    <xf numFmtId="49" fontId="53" fillId="0" borderId="55" xfId="0" applyNumberFormat="1" applyFont="1" applyBorder="1" applyAlignment="1">
      <alignment horizontal="right" vertical="center" wrapText="1"/>
    </xf>
    <xf numFmtId="0" fontId="53" fillId="0" borderId="55" xfId="0" applyFont="1" applyBorder="1" applyAlignment="1">
      <alignment horizontal="right" vertical="center"/>
    </xf>
    <xf numFmtId="49" fontId="53" fillId="16" borderId="55" xfId="0" applyNumberFormat="1" applyFont="1" applyFill="1" applyBorder="1" applyAlignment="1">
      <alignment vertical="center" wrapText="1"/>
    </xf>
    <xf numFmtId="49" fontId="49" fillId="15" borderId="55" xfId="0" applyNumberFormat="1" applyFont="1" applyFill="1" applyBorder="1" applyAlignment="1">
      <alignment horizontal="left" vertical="center" wrapText="1"/>
    </xf>
    <xf numFmtId="165" fontId="49" fillId="0" borderId="55" xfId="0" applyNumberFormat="1" applyFont="1" applyBorder="1" applyAlignment="1">
      <alignment vertical="center" wrapText="1"/>
    </xf>
    <xf numFmtId="165" fontId="49" fillId="4" borderId="55" xfId="0" applyNumberFormat="1" applyFont="1" applyFill="1" applyBorder="1" applyAlignment="1">
      <alignment vertical="center" wrapText="1"/>
    </xf>
    <xf numFmtId="49" fontId="49" fillId="0" borderId="55" xfId="0" applyNumberFormat="1" applyFont="1" applyBorder="1" applyAlignment="1">
      <alignment wrapText="1"/>
    </xf>
    <xf numFmtId="49" fontId="53" fillId="0" borderId="78" xfId="0" applyNumberFormat="1" applyFont="1" applyBorder="1" applyAlignment="1">
      <alignment vertical="center" wrapText="1"/>
    </xf>
    <xf numFmtId="2" fontId="49" fillId="0" borderId="69" xfId="0" applyNumberFormat="1" applyFont="1" applyBorder="1" applyAlignment="1">
      <alignment vertical="center" wrapText="1"/>
    </xf>
    <xf numFmtId="49" fontId="53" fillId="4" borderId="78" xfId="0" applyNumberFormat="1" applyFont="1" applyFill="1" applyBorder="1" applyAlignment="1">
      <alignment vertical="center" wrapText="1"/>
    </xf>
    <xf numFmtId="49" fontId="49" fillId="0" borderId="70" xfId="0" applyNumberFormat="1" applyFont="1" applyBorder="1" applyAlignment="1">
      <alignment vertical="center" wrapText="1"/>
    </xf>
    <xf numFmtId="2" fontId="49" fillId="4" borderId="69" xfId="0" applyNumberFormat="1" applyFont="1" applyFill="1" applyBorder="1" applyAlignment="1">
      <alignment vertical="center" wrapText="1"/>
    </xf>
    <xf numFmtId="49" fontId="49" fillId="0" borderId="55" xfId="0" applyNumberFormat="1" applyFont="1" applyBorder="1" applyAlignment="1">
      <alignment vertical="center" wrapText="1"/>
    </xf>
    <xf numFmtId="49" fontId="53" fillId="0" borderId="55" xfId="0" applyNumberFormat="1" applyFont="1" applyBorder="1" applyAlignment="1">
      <alignment horizontal="right" wrapText="1"/>
    </xf>
    <xf numFmtId="2" fontId="49" fillId="0" borderId="69" xfId="0" applyNumberFormat="1" applyFont="1" applyBorder="1" applyAlignment="1">
      <alignment horizontal="right" vertical="center" wrapText="1"/>
    </xf>
    <xf numFmtId="49" fontId="52" fillId="0" borderId="70" xfId="0" applyNumberFormat="1" applyFont="1" applyBorder="1" applyAlignment="1">
      <alignment wrapText="1"/>
    </xf>
    <xf numFmtId="49" fontId="53" fillId="0" borderId="64" xfId="0" applyNumberFormat="1" applyFont="1" applyBorder="1" applyAlignment="1">
      <alignment vertical="center" wrapText="1"/>
    </xf>
    <xf numFmtId="2" fontId="49" fillId="0" borderId="42" xfId="0" applyNumberFormat="1" applyFont="1" applyBorder="1" applyAlignment="1">
      <alignment vertical="center" wrapText="1"/>
    </xf>
    <xf numFmtId="49" fontId="52" fillId="4" borderId="57" xfId="0" applyNumberFormat="1" applyFont="1" applyFill="1" applyBorder="1" applyAlignment="1">
      <alignment horizontal="right" wrapText="1"/>
    </xf>
    <xf numFmtId="2" fontId="49" fillId="4" borderId="40" xfId="0" applyNumberFormat="1" applyFont="1" applyFill="1" applyBorder="1" applyAlignment="1">
      <alignment horizontal="right" vertical="center" wrapText="1"/>
    </xf>
    <xf numFmtId="2" fontId="52" fillId="4" borderId="40" xfId="0" applyNumberFormat="1" applyFont="1" applyFill="1" applyBorder="1" applyAlignment="1">
      <alignment horizontal="right" vertical="center" wrapText="1"/>
    </xf>
    <xf numFmtId="0" fontId="68" fillId="4" borderId="40" xfId="0" applyFont="1" applyFill="1" applyBorder="1" applyAlignment="1">
      <alignment horizontal="left" wrapText="1"/>
    </xf>
    <xf numFmtId="0" fontId="52" fillId="2" borderId="40" xfId="0" applyFont="1" applyFill="1" applyBorder="1" applyAlignment="1">
      <alignment horizontal="left" vertical="center"/>
    </xf>
    <xf numFmtId="14" fontId="52" fillId="2" borderId="40" xfId="0" applyNumberFormat="1" applyFont="1" applyFill="1" applyBorder="1" applyAlignment="1">
      <alignment horizontal="left" vertical="center"/>
    </xf>
    <xf numFmtId="0" fontId="52" fillId="2" borderId="40" xfId="0" applyFont="1" applyFill="1" applyBorder="1" applyAlignment="1">
      <alignment horizontal="center" vertical="center" wrapText="1"/>
    </xf>
    <xf numFmtId="0" fontId="53" fillId="0" borderId="40" xfId="0" applyFont="1" applyBorder="1" applyAlignment="1">
      <alignment vertical="top"/>
    </xf>
    <xf numFmtId="49" fontId="53" fillId="4" borderId="40" xfId="0" applyNumberFormat="1" applyFont="1" applyFill="1" applyBorder="1" applyAlignment="1">
      <alignment vertical="center" wrapText="1"/>
    </xf>
    <xf numFmtId="0" fontId="49" fillId="4" borderId="40" xfId="0" applyFont="1" applyFill="1" applyBorder="1" applyAlignment="1">
      <alignment horizontal="left" vertical="center" wrapText="1"/>
    </xf>
    <xf numFmtId="2" fontId="49" fillId="4" borderId="40" xfId="0" applyNumberFormat="1" applyFont="1" applyFill="1" applyBorder="1" applyAlignment="1">
      <alignment vertical="center" wrapText="1"/>
    </xf>
    <xf numFmtId="49" fontId="53" fillId="0" borderId="40" xfId="0" applyNumberFormat="1" applyFont="1" applyBorder="1" applyAlignment="1">
      <alignment horizontal="right" vertical="center" wrapText="1"/>
    </xf>
    <xf numFmtId="2" fontId="49" fillId="0" borderId="40" xfId="0" applyNumberFormat="1" applyFont="1" applyBorder="1" applyAlignment="1">
      <alignment horizontal="right" vertical="center" wrapText="1"/>
    </xf>
    <xf numFmtId="2" fontId="49" fillId="0" borderId="40" xfId="0" applyNumberFormat="1" applyFont="1" applyBorder="1" applyAlignment="1">
      <alignment vertical="center" wrapText="1"/>
    </xf>
    <xf numFmtId="0" fontId="53" fillId="0" borderId="40" xfId="0" applyFont="1" applyBorder="1" applyAlignment="1">
      <alignment horizontal="right" vertical="top"/>
    </xf>
    <xf numFmtId="49" fontId="53" fillId="0" borderId="40" xfId="0" applyNumberFormat="1" applyFont="1" applyBorder="1" applyAlignment="1">
      <alignment vertical="center" wrapText="1"/>
    </xf>
    <xf numFmtId="49" fontId="49" fillId="0" borderId="40" xfId="0" applyNumberFormat="1" applyFont="1" applyBorder="1" applyAlignment="1">
      <alignment horizontal="left" vertical="center" wrapText="1"/>
    </xf>
    <xf numFmtId="0" fontId="53" fillId="0" borderId="40" xfId="0" applyFont="1" applyBorder="1"/>
    <xf numFmtId="49" fontId="49" fillId="4" borderId="40" xfId="0" applyNumberFormat="1" applyFont="1" applyFill="1" applyBorder="1" applyAlignment="1">
      <alignment vertical="center" wrapText="1"/>
    </xf>
    <xf numFmtId="2" fontId="49" fillId="4" borderId="40" xfId="0" applyNumberFormat="1" applyFont="1" applyFill="1" applyBorder="1" applyAlignment="1">
      <alignment horizontal="right" wrapText="1"/>
    </xf>
    <xf numFmtId="2" fontId="52" fillId="4" borderId="40" xfId="0" applyNumberFormat="1" applyFont="1" applyFill="1" applyBorder="1" applyAlignment="1">
      <alignment horizontal="right" wrapText="1"/>
    </xf>
    <xf numFmtId="0" fontId="49" fillId="0" borderId="40" xfId="0" applyFont="1" applyBorder="1" applyAlignment="1">
      <alignment vertical="center"/>
    </xf>
    <xf numFmtId="165" fontId="49" fillId="0" borderId="36" xfId="0" applyNumberFormat="1" applyFont="1" applyBorder="1" applyAlignment="1">
      <alignment vertical="center" wrapText="1"/>
    </xf>
    <xf numFmtId="165" fontId="49" fillId="0" borderId="40" xfId="0" applyNumberFormat="1" applyFont="1" applyBorder="1" applyAlignment="1">
      <alignment vertical="center" wrapText="1"/>
    </xf>
    <xf numFmtId="0" fontId="59" fillId="4" borderId="40" xfId="0" applyFont="1" applyFill="1" applyBorder="1" applyAlignment="1">
      <alignment horizontal="left" vertical="center"/>
    </xf>
    <xf numFmtId="2" fontId="49" fillId="0" borderId="40" xfId="0" applyNumberFormat="1" applyFont="1" applyBorder="1"/>
    <xf numFmtId="0" fontId="3" fillId="4" borderId="40" xfId="0" applyFont="1" applyFill="1" applyBorder="1" applyAlignment="1">
      <alignment horizontal="left" vertical="center"/>
    </xf>
    <xf numFmtId="49" fontId="53" fillId="0" borderId="40" xfId="0" applyNumberFormat="1" applyFont="1" applyBorder="1" applyAlignment="1">
      <alignment wrapText="1"/>
    </xf>
    <xf numFmtId="165" fontId="49" fillId="0" borderId="36" xfId="0" applyNumberFormat="1" applyFont="1" applyBorder="1" applyAlignment="1">
      <alignment wrapText="1"/>
    </xf>
    <xf numFmtId="165" fontId="49" fillId="0" borderId="40" xfId="0" applyNumberFormat="1" applyFont="1" applyBorder="1" applyAlignment="1">
      <alignment wrapText="1"/>
    </xf>
    <xf numFmtId="49" fontId="9" fillId="4" borderId="40" xfId="0" applyNumberFormat="1" applyFont="1" applyFill="1" applyBorder="1" applyAlignment="1">
      <alignment vertical="center" wrapText="1"/>
    </xf>
    <xf numFmtId="2" fontId="49" fillId="0" borderId="53" xfId="0" applyNumberFormat="1" applyFont="1" applyBorder="1" applyAlignment="1">
      <alignment wrapText="1"/>
    </xf>
    <xf numFmtId="2" fontId="49" fillId="0" borderId="54" xfId="0" applyNumberFormat="1" applyFont="1" applyBorder="1" applyAlignment="1">
      <alignment wrapText="1"/>
    </xf>
    <xf numFmtId="2" fontId="49" fillId="0" borderId="53" xfId="0" applyNumberFormat="1" applyFont="1" applyBorder="1" applyAlignment="1">
      <alignment horizontal="right" vertical="center" wrapText="1"/>
    </xf>
    <xf numFmtId="2" fontId="49" fillId="0" borderId="39" xfId="0" applyNumberFormat="1" applyFont="1" applyBorder="1" applyAlignment="1">
      <alignment vertical="center" wrapText="1"/>
    </xf>
    <xf numFmtId="2" fontId="49" fillId="4" borderId="40" xfId="0" applyNumberFormat="1" applyFont="1" applyFill="1" applyBorder="1" applyAlignment="1">
      <alignment wrapText="1"/>
    </xf>
    <xf numFmtId="2" fontId="52" fillId="4" borderId="40" xfId="0" applyNumberFormat="1" applyFont="1" applyFill="1" applyBorder="1" applyAlignment="1">
      <alignment wrapText="1"/>
    </xf>
    <xf numFmtId="0" fontId="49" fillId="0" borderId="40" xfId="0" applyFont="1" applyBorder="1" applyAlignment="1">
      <alignment vertical="top"/>
    </xf>
    <xf numFmtId="49" fontId="53" fillId="15" borderId="40" xfId="0" applyNumberFormat="1" applyFont="1" applyFill="1" applyBorder="1" applyAlignment="1">
      <alignment vertical="center" wrapText="1"/>
    </xf>
    <xf numFmtId="49" fontId="49" fillId="16" borderId="40" xfId="0" applyNumberFormat="1" applyFont="1" applyFill="1" applyBorder="1" applyAlignment="1">
      <alignment horizontal="left" vertical="center" wrapText="1"/>
    </xf>
    <xf numFmtId="165" fontId="49" fillId="16" borderId="40" xfId="0" applyNumberFormat="1" applyFont="1" applyFill="1" applyBorder="1" applyAlignment="1">
      <alignment horizontal="right" vertical="center" wrapText="1"/>
    </xf>
    <xf numFmtId="0" fontId="49" fillId="0" borderId="40" xfId="0" applyFont="1" applyBorder="1" applyAlignment="1">
      <alignment horizontal="left" vertical="center" wrapText="1"/>
    </xf>
    <xf numFmtId="0" fontId="49" fillId="0" borderId="40" xfId="0" applyFont="1" applyBorder="1"/>
    <xf numFmtId="49" fontId="49" fillId="4" borderId="40" xfId="0" applyNumberFormat="1" applyFont="1" applyFill="1" applyBorder="1" applyAlignment="1">
      <alignment horizontal="left" vertical="center" wrapText="1"/>
    </xf>
    <xf numFmtId="2" fontId="49" fillId="0" borderId="40" xfId="0" applyNumberFormat="1" applyFont="1" applyBorder="1" applyAlignment="1">
      <alignment wrapText="1"/>
    </xf>
    <xf numFmtId="2" fontId="52" fillId="0" borderId="40" xfId="0" applyNumberFormat="1" applyFont="1" applyBorder="1" applyAlignment="1">
      <alignment wrapText="1"/>
    </xf>
    <xf numFmtId="49" fontId="52" fillId="0" borderId="40" xfId="0" applyNumberFormat="1" applyFont="1" applyBorder="1" applyAlignment="1">
      <alignment vertical="center" wrapText="1"/>
    </xf>
    <xf numFmtId="49" fontId="49" fillId="0" borderId="40" xfId="0" applyNumberFormat="1" applyFont="1" applyBorder="1" applyAlignment="1">
      <alignment wrapText="1"/>
    </xf>
    <xf numFmtId="2" fontId="49" fillId="4" borderId="37" xfId="0" applyNumberFormat="1" applyFont="1" applyFill="1" applyBorder="1" applyAlignment="1">
      <alignment wrapText="1"/>
    </xf>
    <xf numFmtId="164" fontId="52" fillId="3" borderId="63" xfId="0" applyNumberFormat="1" applyFont="1" applyFill="1" applyBorder="1" applyAlignment="1">
      <alignment horizontal="right"/>
    </xf>
    <xf numFmtId="164" fontId="52" fillId="3" borderId="36" xfId="0" applyNumberFormat="1" applyFont="1" applyFill="1" applyBorder="1" applyAlignment="1">
      <alignment horizontal="right"/>
    </xf>
    <xf numFmtId="164" fontId="52" fillId="3" borderId="40" xfId="0" applyNumberFormat="1" applyFont="1" applyFill="1" applyBorder="1" applyAlignment="1">
      <alignment horizontal="right"/>
    </xf>
    <xf numFmtId="0" fontId="49" fillId="0" borderId="35" xfId="1" applyFont="1" applyBorder="1" applyAlignment="1">
      <alignment horizontal="left" vertical="center"/>
    </xf>
    <xf numFmtId="0" fontId="49" fillId="0" borderId="32" xfId="0" applyFont="1" applyBorder="1" applyAlignment="1">
      <alignment horizontal="left" vertical="center"/>
    </xf>
    <xf numFmtId="0" fontId="0" fillId="8" borderId="40" xfId="0" applyFill="1" applyBorder="1"/>
    <xf numFmtId="0" fontId="0" fillId="4" borderId="40" xfId="0" applyFill="1" applyBorder="1"/>
    <xf numFmtId="0" fontId="0" fillId="5" borderId="40" xfId="0" applyFill="1" applyBorder="1"/>
    <xf numFmtId="0" fontId="0" fillId="0" borderId="40" xfId="0" applyBorder="1"/>
    <xf numFmtId="0" fontId="0" fillId="6" borderId="40" xfId="0" applyFill="1" applyBorder="1"/>
    <xf numFmtId="0" fontId="0" fillId="12" borderId="40" xfId="0" applyFill="1" applyBorder="1" applyAlignment="1">
      <alignment horizontal="center"/>
    </xf>
    <xf numFmtId="0" fontId="0" fillId="12" borderId="40" xfId="0" applyFill="1" applyBorder="1"/>
    <xf numFmtId="0" fontId="0" fillId="5" borderId="40" xfId="0" applyFill="1" applyBorder="1" applyAlignment="1">
      <alignment horizontal="center"/>
    </xf>
    <xf numFmtId="0" fontId="0" fillId="11" borderId="40" xfId="0" applyFill="1" applyBorder="1"/>
    <xf numFmtId="0" fontId="0" fillId="0" borderId="40" xfId="0" applyBorder="1" applyAlignment="1">
      <alignment horizontal="center"/>
    </xf>
    <xf numFmtId="0" fontId="0" fillId="10" borderId="40" xfId="0" applyFill="1" applyBorder="1"/>
    <xf numFmtId="0" fontId="0" fillId="9" borderId="40" xfId="0" applyFill="1" applyBorder="1"/>
    <xf numFmtId="0" fontId="23" fillId="7" borderId="40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 vertical="center"/>
    </xf>
    <xf numFmtId="0" fontId="0" fillId="4" borderId="37" xfId="0" applyFill="1" applyBorder="1" applyAlignment="1">
      <alignment vertical="center"/>
    </xf>
    <xf numFmtId="49" fontId="0" fillId="4" borderId="40" xfId="0" applyNumberFormat="1" applyFill="1" applyBorder="1" applyAlignment="1">
      <alignment vertical="center"/>
    </xf>
    <xf numFmtId="0" fontId="0" fillId="0" borderId="37" xfId="0" applyBorder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40" xfId="0" applyNumberForma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39" fillId="4" borderId="40" xfId="0" applyFont="1" applyFill="1" applyBorder="1" applyAlignment="1">
      <alignment horizontal="left"/>
    </xf>
    <xf numFmtId="0" fontId="0" fillId="14" borderId="40" xfId="0" applyFill="1" applyBorder="1" applyAlignment="1">
      <alignment horizontal="left"/>
    </xf>
    <xf numFmtId="49" fontId="0" fillId="4" borderId="37" xfId="0" applyNumberFormat="1" applyFill="1" applyBorder="1" applyAlignment="1">
      <alignment vertical="center"/>
    </xf>
    <xf numFmtId="49" fontId="0" fillId="4" borderId="40" xfId="0" applyNumberFormat="1" applyFill="1" applyBorder="1" applyAlignment="1">
      <alignment horizontal="left" vertical="center"/>
    </xf>
    <xf numFmtId="49" fontId="0" fillId="0" borderId="37" xfId="0" applyNumberFormat="1" applyBorder="1" applyAlignment="1">
      <alignment vertical="center"/>
    </xf>
    <xf numFmtId="49" fontId="0" fillId="0" borderId="40" xfId="0" applyNumberFormat="1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49" fontId="0" fillId="0" borderId="40" xfId="0" applyNumberFormat="1" applyBorder="1" applyAlignment="1">
      <alignment horizontal="right" vertical="center"/>
    </xf>
    <xf numFmtId="49" fontId="0" fillId="0" borderId="37" xfId="0" applyNumberFormat="1" applyBorder="1" applyAlignment="1">
      <alignment horizontal="left" vertical="center"/>
    </xf>
    <xf numFmtId="49" fontId="0" fillId="4" borderId="40" xfId="0" applyNumberFormat="1" applyFill="1" applyBorder="1" applyAlignment="1">
      <alignment horizontal="right" vertical="center"/>
    </xf>
    <xf numFmtId="49" fontId="39" fillId="4" borderId="40" xfId="0" applyNumberFormat="1" applyFont="1" applyFill="1" applyBorder="1" applyAlignment="1">
      <alignment horizontal="left" vertical="center" wrapText="1"/>
    </xf>
    <xf numFmtId="0" fontId="0" fillId="4" borderId="40" xfId="0" applyFill="1" applyBorder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0" fillId="18" borderId="40" xfId="0" applyFill="1" applyBorder="1"/>
    <xf numFmtId="49" fontId="0" fillId="4" borderId="40" xfId="0" applyNumberFormat="1" applyFill="1" applyBorder="1" applyAlignment="1">
      <alignment horizontal="left" vertical="center" wrapText="1"/>
    </xf>
    <xf numFmtId="49" fontId="0" fillId="4" borderId="40" xfId="0" applyNumberFormat="1" applyFill="1" applyBorder="1" applyAlignment="1">
      <alignment vertical="center" wrapText="1"/>
    </xf>
    <xf numFmtId="0" fontId="0" fillId="17" borderId="40" xfId="0" applyFill="1" applyBorder="1"/>
    <xf numFmtId="49" fontId="0" fillId="0" borderId="40" xfId="0" applyNumberFormat="1" applyBorder="1" applyAlignment="1">
      <alignment horizontal="right" vertical="center" wrapText="1"/>
    </xf>
    <xf numFmtId="0" fontId="39" fillId="4" borderId="40" xfId="0" applyFont="1" applyFill="1" applyBorder="1" applyAlignment="1">
      <alignment horizontal="left" vertical="center"/>
    </xf>
    <xf numFmtId="0" fontId="24" fillId="0" borderId="37" xfId="0" applyFont="1" applyBorder="1" applyAlignment="1">
      <alignment horizontal="center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0" fontId="0" fillId="0" borderId="37" xfId="0" applyBorder="1" applyAlignment="1">
      <alignment horizontal="left" vertical="center" wrapText="1"/>
    </xf>
    <xf numFmtId="49" fontId="0" fillId="4" borderId="37" xfId="0" applyNumberFormat="1" applyFill="1" applyBorder="1" applyAlignment="1">
      <alignment horizontal="left" vertical="center"/>
    </xf>
    <xf numFmtId="49" fontId="45" fillId="4" borderId="40" xfId="0" applyNumberFormat="1" applyFont="1" applyFill="1" applyBorder="1" applyAlignment="1">
      <alignment horizontal="left" vertical="center"/>
    </xf>
    <xf numFmtId="0" fontId="0" fillId="4" borderId="40" xfId="0" applyFill="1" applyBorder="1" applyAlignment="1">
      <alignment horizontal="left" vertical="center"/>
    </xf>
    <xf numFmtId="0" fontId="24" fillId="0" borderId="37" xfId="0" applyFont="1" applyBorder="1" applyAlignment="1">
      <alignment horizontal="center" vertical="center"/>
    </xf>
    <xf numFmtId="49" fontId="39" fillId="0" borderId="40" xfId="0" applyNumberFormat="1" applyFont="1" applyBorder="1" applyAlignment="1">
      <alignment horizontal="left" vertical="center"/>
    </xf>
    <xf numFmtId="0" fontId="0" fillId="0" borderId="40" xfId="0" applyBorder="1" applyAlignment="1">
      <alignment horizontal="right" vertical="center"/>
    </xf>
    <xf numFmtId="0" fontId="39" fillId="4" borderId="40" xfId="0" applyFont="1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0" borderId="40" xfId="0" applyBorder="1" applyAlignment="1">
      <alignment horizontal="right" vertical="center" wrapText="1"/>
    </xf>
    <xf numFmtId="0" fontId="45" fillId="0" borderId="40" xfId="0" applyFont="1" applyBorder="1" applyAlignment="1">
      <alignment horizontal="left" vertical="center"/>
    </xf>
    <xf numFmtId="49" fontId="9" fillId="0" borderId="70" xfId="0" applyNumberFormat="1" applyFont="1" applyBorder="1" applyAlignment="1">
      <alignment horizontal="left" vertical="center" wrapText="1"/>
    </xf>
    <xf numFmtId="49" fontId="10" fillId="0" borderId="70" xfId="0" applyNumberFormat="1" applyFont="1" applyBorder="1" applyAlignment="1">
      <alignment vertical="center" wrapText="1"/>
    </xf>
    <xf numFmtId="49" fontId="17" fillId="0" borderId="40" xfId="0" applyNumberFormat="1" applyFont="1" applyBorder="1" applyAlignment="1">
      <alignment horizontal="left" wrapText="1"/>
    </xf>
    <xf numFmtId="49" fontId="9" fillId="0" borderId="45" xfId="0" applyNumberFormat="1" applyFont="1" applyBorder="1" applyAlignment="1">
      <alignment vertical="center" wrapText="1"/>
    </xf>
    <xf numFmtId="0" fontId="17" fillId="0" borderId="70" xfId="1" applyFont="1" applyBorder="1" applyAlignment="1">
      <alignment vertical="center"/>
    </xf>
    <xf numFmtId="49" fontId="10" fillId="0" borderId="45" xfId="0" applyNumberFormat="1" applyFont="1" applyBorder="1" applyAlignment="1">
      <alignment vertical="center" wrapText="1"/>
    </xf>
    <xf numFmtId="0" fontId="16" fillId="0" borderId="70" xfId="1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17" fillId="4" borderId="70" xfId="0" applyFont="1" applyFill="1" applyBorder="1" applyAlignment="1">
      <alignment horizontal="left" vertical="center" wrapText="1"/>
    </xf>
    <xf numFmtId="0" fontId="17" fillId="0" borderId="70" xfId="1" applyFont="1" applyBorder="1" applyAlignment="1">
      <alignment vertical="center" wrapText="1"/>
    </xf>
    <xf numFmtId="2" fontId="9" fillId="0" borderId="65" xfId="0" applyNumberFormat="1" applyFont="1" applyBorder="1" applyAlignment="1">
      <alignment vertical="center" wrapText="1"/>
    </xf>
    <xf numFmtId="49" fontId="14" fillId="4" borderId="40" xfId="0" applyNumberFormat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left" vertical="center"/>
    </xf>
    <xf numFmtId="0" fontId="6" fillId="2" borderId="46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4" borderId="0" xfId="0" applyFont="1" applyFill="1" applyAlignment="1">
      <alignment horizontal="left"/>
    </xf>
    <xf numFmtId="2" fontId="7" fillId="4" borderId="43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right" wrapText="1"/>
    </xf>
    <xf numFmtId="2" fontId="7" fillId="4" borderId="47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2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 wrapText="1"/>
    </xf>
    <xf numFmtId="2" fontId="7" fillId="4" borderId="26" xfId="0" applyNumberFormat="1" applyFont="1" applyFill="1" applyBorder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14" fontId="63" fillId="4" borderId="31" xfId="0" applyNumberFormat="1" applyFont="1" applyFill="1" applyBorder="1" applyAlignment="1">
      <alignment horizontal="left" wrapText="1"/>
    </xf>
    <xf numFmtId="0" fontId="63" fillId="4" borderId="44" xfId="0" applyFont="1" applyFill="1" applyBorder="1" applyAlignment="1">
      <alignment horizontal="left" wrapText="1"/>
    </xf>
    <xf numFmtId="0" fontId="63" fillId="4" borderId="45" xfId="0" applyFont="1" applyFill="1" applyBorder="1" applyAlignment="1">
      <alignment horizontal="left" wrapText="1"/>
    </xf>
    <xf numFmtId="0" fontId="6" fillId="2" borderId="30" xfId="1" applyFont="1" applyFill="1" applyBorder="1" applyAlignment="1">
      <alignment horizontal="left" vertical="center"/>
    </xf>
    <xf numFmtId="0" fontId="6" fillId="2" borderId="23" xfId="1" applyFont="1" applyFill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0" fillId="4" borderId="43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18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49" fontId="10" fillId="4" borderId="25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2" fontId="7" fillId="4" borderId="21" xfId="0" applyNumberFormat="1" applyFont="1" applyFill="1" applyBorder="1" applyAlignment="1">
      <alignment horizontal="right" wrapText="1"/>
    </xf>
    <xf numFmtId="0" fontId="5" fillId="0" borderId="52" xfId="1" applyFont="1" applyBorder="1" applyAlignment="1">
      <alignment horizontal="left" vertical="center"/>
    </xf>
    <xf numFmtId="0" fontId="6" fillId="2" borderId="52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37" xfId="1" applyFont="1" applyFill="1" applyBorder="1" applyAlignment="1">
      <alignment horizontal="left" vertical="center"/>
    </xf>
    <xf numFmtId="2" fontId="7" fillId="4" borderId="35" xfId="0" applyNumberFormat="1" applyFont="1" applyFill="1" applyBorder="1" applyAlignment="1">
      <alignment horizontal="right" wrapText="1"/>
    </xf>
    <xf numFmtId="2" fontId="7" fillId="4" borderId="32" xfId="0" applyNumberFormat="1" applyFont="1" applyFill="1" applyBorder="1" applyAlignment="1">
      <alignment horizontal="right" wrapText="1"/>
    </xf>
    <xf numFmtId="14" fontId="63" fillId="4" borderId="58" xfId="0" applyNumberFormat="1" applyFont="1" applyFill="1" applyBorder="1" applyAlignment="1">
      <alignment horizontal="left" wrapText="1"/>
    </xf>
    <xf numFmtId="0" fontId="63" fillId="4" borderId="59" xfId="0" applyFont="1" applyFill="1" applyBorder="1" applyAlignment="1">
      <alignment horizontal="left" wrapText="1"/>
    </xf>
    <xf numFmtId="0" fontId="63" fillId="4" borderId="60" xfId="0" applyFont="1" applyFill="1" applyBorder="1" applyAlignment="1">
      <alignment horizontal="left" wrapText="1"/>
    </xf>
    <xf numFmtId="0" fontId="5" fillId="0" borderId="40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2" xfId="1" applyFont="1" applyBorder="1" applyAlignment="1">
      <alignment horizontal="left" vertical="center"/>
    </xf>
    <xf numFmtId="0" fontId="6" fillId="2" borderId="40" xfId="1" applyFont="1" applyFill="1" applyBorder="1" applyAlignment="1">
      <alignment horizontal="left" vertical="center"/>
    </xf>
    <xf numFmtId="0" fontId="6" fillId="2" borderId="64" xfId="1" applyFont="1" applyFill="1" applyBorder="1" applyAlignment="1">
      <alignment horizontal="left" vertical="center"/>
    </xf>
    <xf numFmtId="2" fontId="7" fillId="4" borderId="57" xfId="0" applyNumberFormat="1" applyFont="1" applyFill="1" applyBorder="1" applyAlignment="1">
      <alignment horizontal="right" wrapText="1"/>
    </xf>
    <xf numFmtId="2" fontId="7" fillId="4" borderId="67" xfId="0" applyNumberFormat="1" applyFont="1" applyFill="1" applyBorder="1" applyAlignment="1">
      <alignment horizontal="right" wrapText="1"/>
    </xf>
    <xf numFmtId="14" fontId="63" fillId="4" borderId="65" xfId="0" applyNumberFormat="1" applyFont="1" applyFill="1" applyBorder="1" applyAlignment="1">
      <alignment horizontal="left" wrapText="1"/>
    </xf>
    <xf numFmtId="0" fontId="63" fillId="4" borderId="34" xfId="0" applyFont="1" applyFill="1" applyBorder="1" applyAlignment="1">
      <alignment horizontal="left" wrapText="1"/>
    </xf>
    <xf numFmtId="0" fontId="63" fillId="4" borderId="36" xfId="0" applyFont="1" applyFill="1" applyBorder="1" applyAlignment="1">
      <alignment horizontal="left" wrapText="1"/>
    </xf>
    <xf numFmtId="0" fontId="5" fillId="0" borderId="55" xfId="1" applyFont="1" applyBorder="1" applyAlignment="1">
      <alignment horizontal="left" vertical="center"/>
    </xf>
    <xf numFmtId="0" fontId="5" fillId="0" borderId="57" xfId="1" applyFont="1" applyBorder="1" applyAlignment="1">
      <alignment horizontal="left" vertical="center"/>
    </xf>
    <xf numFmtId="0" fontId="5" fillId="0" borderId="67" xfId="1" applyFont="1" applyBorder="1" applyAlignment="1">
      <alignment horizontal="left" vertical="center"/>
    </xf>
    <xf numFmtId="0" fontId="6" fillId="2" borderId="55" xfId="1" applyFont="1" applyFill="1" applyBorder="1" applyAlignment="1">
      <alignment horizontal="left" vertical="center"/>
    </xf>
    <xf numFmtId="0" fontId="6" fillId="2" borderId="73" xfId="1" applyFont="1" applyFill="1" applyBorder="1" applyAlignment="1">
      <alignment horizontal="left" vertical="center"/>
    </xf>
    <xf numFmtId="2" fontId="7" fillId="4" borderId="74" xfId="0" applyNumberFormat="1" applyFont="1" applyFill="1" applyBorder="1" applyAlignment="1">
      <alignment horizontal="right" wrapText="1"/>
    </xf>
    <xf numFmtId="2" fontId="7" fillId="4" borderId="75" xfId="0" applyNumberFormat="1" applyFont="1" applyFill="1" applyBorder="1" applyAlignment="1">
      <alignment horizontal="right" wrapText="1"/>
    </xf>
    <xf numFmtId="0" fontId="7" fillId="4" borderId="58" xfId="0" applyFont="1" applyFill="1" applyBorder="1" applyAlignment="1">
      <alignment horizontal="center" wrapText="1"/>
    </xf>
    <xf numFmtId="0" fontId="7" fillId="4" borderId="59" xfId="0" applyFont="1" applyFill="1" applyBorder="1" applyAlignment="1">
      <alignment horizontal="center" wrapText="1"/>
    </xf>
    <xf numFmtId="0" fontId="7" fillId="4" borderId="60" xfId="0" applyFont="1" applyFill="1" applyBorder="1" applyAlignment="1">
      <alignment horizontal="center" wrapText="1"/>
    </xf>
    <xf numFmtId="14" fontId="21" fillId="4" borderId="58" xfId="0" applyNumberFormat="1" applyFont="1" applyFill="1" applyBorder="1" applyAlignment="1">
      <alignment horizontal="center" wrapText="1"/>
    </xf>
    <xf numFmtId="0" fontId="21" fillId="4" borderId="59" xfId="0" applyFont="1" applyFill="1" applyBorder="1" applyAlignment="1">
      <alignment horizontal="center" wrapText="1"/>
    </xf>
    <xf numFmtId="0" fontId="21" fillId="4" borderId="60" xfId="0" applyFont="1" applyFill="1" applyBorder="1" applyAlignment="1">
      <alignment horizontal="center" wrapText="1"/>
    </xf>
    <xf numFmtId="0" fontId="21" fillId="4" borderId="58" xfId="0" applyFont="1" applyFill="1" applyBorder="1" applyAlignment="1">
      <alignment horizontal="center" wrapText="1"/>
    </xf>
    <xf numFmtId="0" fontId="5" fillId="0" borderId="74" xfId="1" applyFont="1" applyBorder="1" applyAlignment="1">
      <alignment horizontal="left" vertical="center"/>
    </xf>
    <xf numFmtId="0" fontId="5" fillId="0" borderId="75" xfId="1" applyFont="1" applyBorder="1" applyAlignment="1">
      <alignment horizontal="left" vertical="center"/>
    </xf>
    <xf numFmtId="0" fontId="52" fillId="2" borderId="5" xfId="1" applyFont="1" applyFill="1" applyBorder="1" applyAlignment="1">
      <alignment horizontal="left" vertical="center"/>
    </xf>
    <xf numFmtId="0" fontId="52" fillId="2" borderId="37" xfId="1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4" borderId="0" xfId="0" applyFont="1" applyFill="1" applyAlignment="1">
      <alignment horizontal="left"/>
    </xf>
    <xf numFmtId="2" fontId="52" fillId="4" borderId="35" xfId="0" applyNumberFormat="1" applyFont="1" applyFill="1" applyBorder="1" applyAlignment="1">
      <alignment horizontal="right" wrapText="1"/>
    </xf>
    <xf numFmtId="2" fontId="52" fillId="4" borderId="4" xfId="0" applyNumberFormat="1" applyFont="1" applyFill="1" applyBorder="1" applyAlignment="1">
      <alignment horizontal="right" wrapText="1"/>
    </xf>
    <xf numFmtId="2" fontId="52" fillId="4" borderId="32" xfId="0" applyNumberFormat="1" applyFont="1" applyFill="1" applyBorder="1" applyAlignment="1">
      <alignment horizontal="right" wrapText="1"/>
    </xf>
    <xf numFmtId="2" fontId="52" fillId="4" borderId="0" xfId="0" applyNumberFormat="1" applyFont="1" applyFill="1" applyAlignment="1">
      <alignment horizontal="right" wrapText="1"/>
    </xf>
    <xf numFmtId="2" fontId="52" fillId="4" borderId="2" xfId="0" applyNumberFormat="1" applyFont="1" applyFill="1" applyBorder="1" applyAlignment="1">
      <alignment horizontal="right" wrapText="1"/>
    </xf>
    <xf numFmtId="2" fontId="52" fillId="4" borderId="1" xfId="0" applyNumberFormat="1" applyFont="1" applyFill="1" applyBorder="1" applyAlignment="1">
      <alignment horizontal="right" wrapText="1"/>
    </xf>
    <xf numFmtId="2" fontId="52" fillId="4" borderId="26" xfId="0" applyNumberFormat="1" applyFont="1" applyFill="1" applyBorder="1" applyAlignment="1">
      <alignment horizontal="right" wrapText="1"/>
    </xf>
    <xf numFmtId="14" fontId="68" fillId="4" borderId="65" xfId="0" applyNumberFormat="1" applyFont="1" applyFill="1" applyBorder="1" applyAlignment="1">
      <alignment horizontal="left" vertical="center" wrapText="1"/>
    </xf>
    <xf numFmtId="0" fontId="68" fillId="4" borderId="34" xfId="0" applyFont="1" applyFill="1" applyBorder="1" applyAlignment="1">
      <alignment horizontal="left" vertical="center" wrapText="1"/>
    </xf>
    <xf numFmtId="0" fontId="68" fillId="4" borderId="36" xfId="0" applyFont="1" applyFill="1" applyBorder="1" applyAlignment="1">
      <alignment horizontal="left" vertical="center" wrapText="1"/>
    </xf>
    <xf numFmtId="14" fontId="68" fillId="4" borderId="65" xfId="0" applyNumberFormat="1" applyFont="1" applyFill="1" applyBorder="1" applyAlignment="1">
      <alignment horizontal="left" wrapText="1"/>
    </xf>
    <xf numFmtId="0" fontId="68" fillId="4" borderId="34" xfId="0" applyFont="1" applyFill="1" applyBorder="1" applyAlignment="1">
      <alignment horizontal="left" wrapText="1"/>
    </xf>
    <xf numFmtId="0" fontId="68" fillId="4" borderId="36" xfId="0" applyFont="1" applyFill="1" applyBorder="1" applyAlignment="1">
      <alignment horizontal="left" wrapText="1"/>
    </xf>
    <xf numFmtId="0" fontId="49" fillId="0" borderId="40" xfId="1" applyFont="1" applyBorder="1" applyAlignment="1">
      <alignment horizontal="left" vertical="center"/>
    </xf>
    <xf numFmtId="0" fontId="49" fillId="0" borderId="35" xfId="1" applyFont="1" applyBorder="1" applyAlignment="1">
      <alignment horizontal="left" vertical="center"/>
    </xf>
    <xf numFmtId="0" fontId="49" fillId="0" borderId="4" xfId="1" applyFont="1" applyBorder="1" applyAlignment="1">
      <alignment horizontal="left" vertical="center"/>
    </xf>
    <xf numFmtId="0" fontId="49" fillId="0" borderId="32" xfId="1" applyFont="1" applyBorder="1" applyAlignment="1">
      <alignment horizontal="left" vertical="center"/>
    </xf>
    <xf numFmtId="0" fontId="49" fillId="0" borderId="18" xfId="1" applyFont="1" applyBorder="1" applyAlignment="1">
      <alignment horizontal="left" vertical="center"/>
    </xf>
    <xf numFmtId="0" fontId="49" fillId="0" borderId="0" xfId="1" applyFont="1" applyAlignment="1">
      <alignment horizontal="left" vertical="center"/>
    </xf>
    <xf numFmtId="0" fontId="49" fillId="0" borderId="2" xfId="1" applyFont="1" applyBorder="1" applyAlignment="1">
      <alignment horizontal="left" vertical="center"/>
    </xf>
    <xf numFmtId="0" fontId="49" fillId="0" borderId="18" xfId="1" applyFont="1" applyBorder="1" applyAlignment="1">
      <alignment horizontal="left" vertical="center" wrapText="1"/>
    </xf>
    <xf numFmtId="0" fontId="49" fillId="0" borderId="0" xfId="1" applyFont="1" applyAlignment="1">
      <alignment horizontal="left" vertical="center" wrapText="1"/>
    </xf>
    <xf numFmtId="0" fontId="49" fillId="0" borderId="2" xfId="1" applyFont="1" applyBorder="1" applyAlignment="1">
      <alignment horizontal="left" vertical="center" wrapText="1"/>
    </xf>
    <xf numFmtId="0" fontId="52" fillId="2" borderId="40" xfId="1" applyFont="1" applyFill="1" applyBorder="1" applyAlignment="1">
      <alignment horizontal="left" vertical="center"/>
    </xf>
    <xf numFmtId="0" fontId="52" fillId="2" borderId="23" xfId="1" applyFont="1" applyFill="1" applyBorder="1" applyAlignment="1">
      <alignment horizontal="left" vertical="center"/>
    </xf>
    <xf numFmtId="0" fontId="23" fillId="0" borderId="3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16" fillId="0" borderId="55" xfId="1" applyFont="1" applyBorder="1" applyAlignment="1">
      <alignment vertical="center"/>
    </xf>
    <xf numFmtId="49" fontId="10" fillId="4" borderId="79" xfId="0" applyNumberFormat="1" applyFont="1" applyFill="1" applyBorder="1" applyAlignment="1">
      <alignment vertical="center" wrapText="1"/>
    </xf>
  </cellXfs>
  <cellStyles count="5">
    <cellStyle name="Koma" xfId="4" builtinId="3"/>
    <cellStyle name="Normaallaad" xfId="0" builtinId="0"/>
    <cellStyle name="Normaallaad 2" xfId="1" xr:uid="{88C79F64-EC2D-4E12-9E56-E8D6337D9379}"/>
    <cellStyle name="Normaallaad 2 2" xfId="2" xr:uid="{EAD278AB-D1A3-432F-A94E-6005D8A53639}"/>
    <cellStyle name="Normal 2" xfId="3" xr:uid="{3B2DBB7D-08DB-42AE-9C2E-C375B4A9C6C6}"/>
  </cellStyles>
  <dxfs count="91"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Relationship Id="rId1" Type="http://schemas.openxmlformats.org/officeDocument/2006/relationships/externalLinkPath" Target="https://dussmannestonia-my.sharepoint.com/personal/kerli_jalas_dussmann_ee/Documents/Narva%202024-2025%20Kreenhol,%20P&#228;hklim&#228;e%20jt/2025%20Koolil&#245;una/49-51_2025+02-06_2026%20Kreenholm,%20P&#228;hklim&#228;e,%20Keelte,%20keskli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ädal_49_4.-9.klass"/>
      <sheetName val="Nädal_50_1_4.-9.klass"/>
      <sheetName val="Jõulud_Nädal_51_4-.9.klass"/>
      <sheetName val="Nädal_02_4.-9.klass"/>
      <sheetName val="Nädal_03_4.-9.klass"/>
      <sheetName val="Nädal_04_4.-9.klass"/>
      <sheetName val="Nädal_05_4-.9.klass"/>
      <sheetName val="Nädal_06_4.-9.klass"/>
      <sheetName val="Kontroll-leht"/>
      <sheetName val="Nädal_49_10.-12.klass"/>
      <sheetName val="Nädal_50_10.-12.klass"/>
      <sheetName val="Jõulud_Nädal_51_10.-12.klass"/>
      <sheetName val="Nädal_02_10.-12.klass"/>
      <sheetName val="Nädal_03_10.-12.klass"/>
      <sheetName val="Nädal_04_10.-12.klass"/>
      <sheetName val="Nädal_05_10.-12.klass"/>
      <sheetName val="Nädal_06_10.-12.klass"/>
    </sheetNames>
    <sheetDataSet>
      <sheetData sheetId="0"/>
      <sheetData sheetId="1"/>
      <sheetData sheetId="2"/>
      <sheetData sheetId="3"/>
      <sheetData sheetId="4">
        <row r="27">
          <cell r="B27" t="str">
            <v>Hapukoor R 10% (L)</v>
          </cell>
          <cell r="D27">
            <v>30</v>
          </cell>
          <cell r="E27">
            <v>35.520000000000003</v>
          </cell>
          <cell r="F27">
            <v>1.2299999999999998</v>
          </cell>
          <cell r="G27">
            <v>3</v>
          </cell>
          <cell r="H27">
            <v>0.89999999999999991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1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B9D2-FB3E-4288-92AB-86E4651A6797}">
  <sheetPr>
    <tabColor theme="9" tint="0.79998168889431442"/>
  </sheetPr>
  <dimension ref="A1:W102"/>
  <sheetViews>
    <sheetView zoomScale="70" zoomScaleNormal="70" workbookViewId="0">
      <selection activeCell="C87" sqref="C87"/>
    </sheetView>
  </sheetViews>
  <sheetFormatPr defaultColWidth="9.25" defaultRowHeight="16.5" x14ac:dyDescent="0.3"/>
  <cols>
    <col min="1" max="1" width="25.625" style="1" customWidth="1"/>
    <col min="2" max="2" width="61.2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767" t="e" vm="1">
        <v>#VALUE!</v>
      </c>
      <c r="B1" s="767"/>
      <c r="C1" s="30"/>
    </row>
    <row r="2" spans="1:8" ht="18.95" customHeight="1" x14ac:dyDescent="0.3">
      <c r="A2" s="767"/>
      <c r="B2" s="767"/>
      <c r="C2" s="30"/>
    </row>
    <row r="3" spans="1:8" ht="18.95" customHeight="1" x14ac:dyDescent="0.3">
      <c r="A3" s="767"/>
      <c r="B3" s="767"/>
      <c r="C3" s="30"/>
    </row>
    <row r="4" spans="1:8" ht="18.95" customHeight="1" x14ac:dyDescent="0.3">
      <c r="A4" s="767"/>
      <c r="B4" s="767"/>
      <c r="C4" s="30"/>
    </row>
    <row r="5" spans="1:8" ht="18.95" customHeight="1" x14ac:dyDescent="0.3">
      <c r="A5" s="767"/>
      <c r="B5" s="767"/>
      <c r="C5" s="30"/>
    </row>
    <row r="6" spans="1:8" ht="30" customHeight="1" x14ac:dyDescent="0.3">
      <c r="A6" s="776" t="s">
        <v>0</v>
      </c>
      <c r="B6" s="776"/>
      <c r="C6" s="30"/>
    </row>
    <row r="7" spans="1:8" ht="32.25" x14ac:dyDescent="0.55000000000000004">
      <c r="A7" s="768" t="s">
        <v>1</v>
      </c>
      <c r="B7" s="768"/>
      <c r="C7" s="28"/>
    </row>
    <row r="8" spans="1:8" ht="27.75" x14ac:dyDescent="0.5">
      <c r="A8" s="203" t="s">
        <v>2</v>
      </c>
      <c r="C8" s="28"/>
      <c r="D8" s="27"/>
      <c r="E8" s="27"/>
    </row>
    <row r="9" spans="1:8" s="13" customFormat="1" ht="50.1" customHeight="1" x14ac:dyDescent="0.3">
      <c r="A9" s="306" t="s">
        <v>3</v>
      </c>
      <c r="B9" s="279">
        <v>46132</v>
      </c>
      <c r="C9" s="307" t="s">
        <v>4</v>
      </c>
      <c r="D9" s="308" t="s">
        <v>5</v>
      </c>
      <c r="E9" s="308" t="s">
        <v>6</v>
      </c>
      <c r="F9" s="308" t="s">
        <v>7</v>
      </c>
      <c r="G9" s="308" t="s">
        <v>8</v>
      </c>
      <c r="H9" s="308" t="s">
        <v>9</v>
      </c>
    </row>
    <row r="10" spans="1:8" ht="19.5" x14ac:dyDescent="0.3">
      <c r="A10" s="309"/>
      <c r="B10" s="227" t="s">
        <v>10</v>
      </c>
      <c r="C10" s="26" t="s">
        <v>11</v>
      </c>
      <c r="D10" s="310">
        <v>70</v>
      </c>
      <c r="E10" s="311">
        <v>75.900000000000006</v>
      </c>
      <c r="F10" s="311">
        <v>1.85</v>
      </c>
      <c r="G10" s="311">
        <v>5.0999999999999996</v>
      </c>
      <c r="H10" s="311">
        <v>5.55</v>
      </c>
    </row>
    <row r="11" spans="1:8" ht="33" x14ac:dyDescent="0.3">
      <c r="A11" s="312"/>
      <c r="B11" s="313" t="s">
        <v>12</v>
      </c>
      <c r="C11" s="26" t="s">
        <v>13</v>
      </c>
      <c r="D11" s="310">
        <v>70</v>
      </c>
      <c r="E11" s="311">
        <v>91.531299999999973</v>
      </c>
      <c r="F11" s="311">
        <v>3.8884999999999996</v>
      </c>
      <c r="G11" s="311">
        <v>6.7829999999999995</v>
      </c>
      <c r="H11" s="311">
        <v>3.8940999999999999</v>
      </c>
    </row>
    <row r="12" spans="1:8" ht="33" x14ac:dyDescent="0.3">
      <c r="A12" s="312" t="s">
        <v>14</v>
      </c>
      <c r="B12" s="313" t="s">
        <v>15</v>
      </c>
      <c r="C12" s="314" t="s">
        <v>16</v>
      </c>
      <c r="D12" s="310">
        <v>50</v>
      </c>
      <c r="E12" s="311">
        <v>66.201499999999982</v>
      </c>
      <c r="F12" s="311">
        <v>8.8364999999999991</v>
      </c>
      <c r="G12" s="311">
        <v>2.2934999999999999</v>
      </c>
      <c r="H12" s="311">
        <v>3.2484999999999999</v>
      </c>
    </row>
    <row r="13" spans="1:8" ht="19.5" x14ac:dyDescent="0.3">
      <c r="A13" s="312"/>
      <c r="B13" s="313" t="s">
        <v>17</v>
      </c>
      <c r="C13" s="314" t="s">
        <v>18</v>
      </c>
      <c r="D13" s="310">
        <v>50</v>
      </c>
      <c r="E13" s="310">
        <v>25.9</v>
      </c>
      <c r="F13" s="310">
        <v>3.73</v>
      </c>
      <c r="G13" s="310">
        <v>0.56000000000000005</v>
      </c>
      <c r="H13" s="310">
        <v>0.66</v>
      </c>
    </row>
    <row r="14" spans="1:8" ht="18.95" customHeight="1" x14ac:dyDescent="0.35">
      <c r="A14" s="315"/>
      <c r="B14" s="316" t="s">
        <v>19</v>
      </c>
      <c r="C14" s="317" t="s">
        <v>20</v>
      </c>
      <c r="D14" s="310">
        <v>80</v>
      </c>
      <c r="E14" s="310">
        <v>137</v>
      </c>
      <c r="F14" s="310">
        <v>26.2</v>
      </c>
      <c r="G14" s="310">
        <v>1.08</v>
      </c>
      <c r="H14" s="310">
        <v>4.54</v>
      </c>
    </row>
    <row r="15" spans="1:8" ht="18.95" customHeight="1" x14ac:dyDescent="0.35">
      <c r="A15" s="315"/>
      <c r="B15" s="132" t="s">
        <v>21</v>
      </c>
      <c r="C15" s="314" t="s">
        <v>22</v>
      </c>
      <c r="D15" s="142">
        <v>80</v>
      </c>
      <c r="E15" s="142">
        <v>126.4</v>
      </c>
      <c r="F15" s="142">
        <v>20.88</v>
      </c>
      <c r="G15" s="142">
        <v>3.7919999999999998</v>
      </c>
      <c r="H15" s="142">
        <v>1.8240000000000001</v>
      </c>
    </row>
    <row r="16" spans="1:8" ht="18.95" customHeight="1" x14ac:dyDescent="0.35">
      <c r="A16" s="315"/>
      <c r="B16" s="318" t="s">
        <v>23</v>
      </c>
      <c r="C16" s="319" t="s">
        <v>24</v>
      </c>
      <c r="D16" s="320">
        <v>100</v>
      </c>
      <c r="E16" s="320">
        <v>41.8</v>
      </c>
      <c r="F16" s="320">
        <v>9.5950000000000006</v>
      </c>
      <c r="G16" s="320">
        <v>0.19699999999999998</v>
      </c>
      <c r="H16" s="320">
        <v>1.7109999999999999</v>
      </c>
    </row>
    <row r="17" spans="1:23" ht="18.95" customHeight="1" x14ac:dyDescent="0.35">
      <c r="A17" s="315"/>
      <c r="B17" s="318" t="s">
        <v>25</v>
      </c>
      <c r="C17" s="319" t="s">
        <v>26</v>
      </c>
      <c r="D17" s="320">
        <v>50</v>
      </c>
      <c r="E17" s="320">
        <v>21.6</v>
      </c>
      <c r="F17" s="320">
        <v>3.05</v>
      </c>
      <c r="G17" s="320">
        <v>0.57299999999999995</v>
      </c>
      <c r="H17" s="320">
        <v>0.434</v>
      </c>
    </row>
    <row r="18" spans="1:23" ht="18.95" customHeight="1" x14ac:dyDescent="0.35">
      <c r="A18" s="315"/>
      <c r="B18" s="318" t="s">
        <v>27</v>
      </c>
      <c r="C18" s="321"/>
      <c r="D18" s="320">
        <v>50</v>
      </c>
      <c r="E18" s="320">
        <v>23.4</v>
      </c>
      <c r="F18" s="320">
        <v>2.92</v>
      </c>
      <c r="G18" s="320">
        <v>0.46</v>
      </c>
      <c r="H18" s="320">
        <v>1.4</v>
      </c>
    </row>
    <row r="19" spans="1:23" ht="18.95" customHeight="1" x14ac:dyDescent="0.35">
      <c r="A19" s="315"/>
      <c r="B19" s="93" t="s">
        <v>28</v>
      </c>
      <c r="C19" s="319" t="s">
        <v>29</v>
      </c>
      <c r="D19" s="44">
        <v>5</v>
      </c>
      <c r="E19" s="44">
        <v>32.189399999999999</v>
      </c>
      <c r="F19" s="44">
        <v>9.7050000000000011E-2</v>
      </c>
      <c r="G19" s="44">
        <v>3.5305500000000003</v>
      </c>
      <c r="H19" s="44">
        <v>1.3550000000000001E-2</v>
      </c>
    </row>
    <row r="20" spans="1:23" ht="18.95" customHeight="1" x14ac:dyDescent="0.35">
      <c r="A20" s="322"/>
      <c r="B20" s="62" t="s">
        <v>30</v>
      </c>
      <c r="C20" s="323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2" t="s">
        <v>32</v>
      </c>
      <c r="B21" s="324" t="s">
        <v>33</v>
      </c>
      <c r="C21" s="314"/>
      <c r="D21" s="325">
        <v>50</v>
      </c>
      <c r="E21" s="326"/>
      <c r="F21" s="326"/>
      <c r="G21" s="326"/>
      <c r="H21" s="326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15"/>
      <c r="B22" s="316" t="s">
        <v>34</v>
      </c>
      <c r="C22" s="319"/>
      <c r="D22" s="326">
        <v>30</v>
      </c>
      <c r="E22" s="326">
        <v>72.674999999999997</v>
      </c>
      <c r="F22" s="326">
        <v>13.574999999999999</v>
      </c>
      <c r="G22" s="326">
        <v>0.46499999999999991</v>
      </c>
      <c r="H22" s="326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15"/>
      <c r="B23" s="327" t="s">
        <v>35</v>
      </c>
      <c r="C23" s="319"/>
      <c r="D23" s="328">
        <v>100</v>
      </c>
      <c r="E23" s="328">
        <v>48.076000000000001</v>
      </c>
      <c r="F23" s="328">
        <v>13.48</v>
      </c>
      <c r="G23" s="328">
        <v>0</v>
      </c>
      <c r="H23" s="328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9"/>
      <c r="B24" s="6"/>
      <c r="C24" s="6" t="s">
        <v>36</v>
      </c>
      <c r="D24" s="250"/>
      <c r="E24" s="330">
        <f>SUM(E10:E23)</f>
        <v>823.54989999999987</v>
      </c>
      <c r="F24" s="330">
        <f>SUM(F10:F23)</f>
        <v>109.38204999999999</v>
      </c>
      <c r="G24" s="330">
        <f>SUM(G10:G23)</f>
        <v>29.990750000000002</v>
      </c>
      <c r="H24" s="330">
        <f>SUM(H10:H23)</f>
        <v>28.708449999999996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252" t="str">
        <f>A8</f>
        <v>17. nädal</v>
      </c>
      <c r="B25" s="777"/>
      <c r="C25" s="778"/>
      <c r="D25" s="778"/>
      <c r="E25" s="778"/>
      <c r="F25" s="778"/>
      <c r="G25" s="778"/>
      <c r="H25" s="779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307" t="s">
        <v>37</v>
      </c>
      <c r="B26" s="253">
        <f>B9+1</f>
        <v>46133</v>
      </c>
      <c r="C26" s="307" t="s">
        <v>4</v>
      </c>
      <c r="D26" s="308" t="s">
        <v>5</v>
      </c>
      <c r="E26" s="308" t="s">
        <v>6</v>
      </c>
      <c r="F26" s="308" t="s">
        <v>7</v>
      </c>
      <c r="G26" s="308" t="s">
        <v>8</v>
      </c>
      <c r="H26" s="30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331"/>
      <c r="B27" s="316" t="s">
        <v>38</v>
      </c>
      <c r="C27" s="238" t="s">
        <v>39</v>
      </c>
      <c r="D27" s="311">
        <v>100</v>
      </c>
      <c r="E27" s="311">
        <v>70</v>
      </c>
      <c r="F27" s="311">
        <v>4.5999999999999996</v>
      </c>
      <c r="G27" s="311">
        <v>4.2</v>
      </c>
      <c r="H27" s="311">
        <v>2.74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2"/>
      <c r="B28" s="316" t="s">
        <v>40</v>
      </c>
      <c r="C28" s="238" t="s">
        <v>41</v>
      </c>
      <c r="D28" s="310">
        <v>100</v>
      </c>
      <c r="E28" s="311">
        <v>73.5</v>
      </c>
      <c r="F28" s="311">
        <v>4.415</v>
      </c>
      <c r="G28" s="311">
        <v>3.855</v>
      </c>
      <c r="H28" s="311">
        <v>4.9649999999999999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312" t="s">
        <v>14</v>
      </c>
      <c r="B29" s="313" t="s">
        <v>42</v>
      </c>
      <c r="C29" s="238" t="s">
        <v>43</v>
      </c>
      <c r="D29" s="310">
        <v>100</v>
      </c>
      <c r="E29" s="311">
        <v>51.6</v>
      </c>
      <c r="F29" s="311">
        <v>8.48</v>
      </c>
      <c r="G29" s="311">
        <v>0.21600000000000003</v>
      </c>
      <c r="H29" s="311">
        <v>2.6</v>
      </c>
      <c r="I29" s="24"/>
    </row>
    <row r="30" spans="1:23" s="19" customFormat="1" ht="19.5" x14ac:dyDescent="0.3">
      <c r="A30" s="331"/>
      <c r="B30" s="316" t="s">
        <v>44</v>
      </c>
      <c r="C30" s="235"/>
      <c r="D30" s="310">
        <v>30</v>
      </c>
      <c r="E30" s="311">
        <v>35.520000000000003</v>
      </c>
      <c r="F30" s="311">
        <v>1.2299999999999998</v>
      </c>
      <c r="G30" s="311">
        <v>3</v>
      </c>
      <c r="H30" s="311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260"/>
      <c r="B31" s="313" t="s">
        <v>45</v>
      </c>
      <c r="C31" s="235" t="s">
        <v>46</v>
      </c>
      <c r="D31" s="311">
        <v>160</v>
      </c>
      <c r="E31" s="311">
        <v>121</v>
      </c>
      <c r="F31" s="311">
        <v>28.2</v>
      </c>
      <c r="G31" s="311">
        <v>0.157</v>
      </c>
      <c r="H31" s="311">
        <v>1.33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">
      <c r="A32" s="260" t="s">
        <v>32</v>
      </c>
      <c r="B32" s="132" t="s">
        <v>33</v>
      </c>
      <c r="C32" s="321"/>
      <c r="D32" s="143">
        <v>50</v>
      </c>
      <c r="E32" s="142"/>
      <c r="F32" s="142"/>
      <c r="G32" s="142"/>
      <c r="H32" s="142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">
      <c r="A33" s="331"/>
      <c r="B33" s="332" t="s">
        <v>34</v>
      </c>
      <c r="C33" s="314"/>
      <c r="D33" s="328">
        <v>50</v>
      </c>
      <c r="E33" s="328">
        <v>123.1</v>
      </c>
      <c r="F33" s="328">
        <v>26.15</v>
      </c>
      <c r="G33" s="328">
        <v>1</v>
      </c>
      <c r="H33" s="328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333"/>
      <c r="B34" s="324" t="s">
        <v>47</v>
      </c>
      <c r="C34" s="323"/>
      <c r="D34" s="328">
        <v>100</v>
      </c>
      <c r="E34" s="328">
        <v>32.4</v>
      </c>
      <c r="F34" s="328">
        <v>8.5</v>
      </c>
      <c r="G34" s="328">
        <v>0.2</v>
      </c>
      <c r="H34" s="328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329"/>
      <c r="B35" s="6"/>
      <c r="C35" s="6" t="s">
        <v>36</v>
      </c>
      <c r="D35" s="250"/>
      <c r="E35" s="330">
        <f>SUM(E27:E34)</f>
        <v>507.12</v>
      </c>
      <c r="F35" s="330">
        <f>SUM(F27:F34)</f>
        <v>81.574999999999989</v>
      </c>
      <c r="G35" s="330">
        <f>SUM(G27:G34)</f>
        <v>12.627999999999998</v>
      </c>
      <c r="H35" s="330">
        <f>SUM(H27:H34)</f>
        <v>16.71</v>
      </c>
      <c r="O35" s="17"/>
      <c r="P35" s="17"/>
      <c r="Q35" s="17"/>
      <c r="R35" s="17"/>
      <c r="S35" s="17"/>
      <c r="T35" s="17"/>
      <c r="U35" s="17"/>
      <c r="V35" s="17"/>
    </row>
    <row r="36" spans="1:22" s="195" customFormat="1" ht="27.75" x14ac:dyDescent="0.5">
      <c r="A36" s="252" t="str">
        <f>A8</f>
        <v>17. nädal</v>
      </c>
      <c r="B36" s="777"/>
      <c r="C36" s="778"/>
      <c r="D36" s="778"/>
      <c r="E36" s="778"/>
      <c r="F36" s="778"/>
      <c r="G36" s="778"/>
      <c r="H36" s="779"/>
      <c r="O36" s="196"/>
      <c r="P36" s="196"/>
      <c r="Q36" s="196"/>
      <c r="R36" s="196"/>
      <c r="S36" s="196"/>
      <c r="T36" s="196"/>
      <c r="U36" s="196"/>
      <c r="V36" s="196"/>
    </row>
    <row r="37" spans="1:22" ht="50.1" customHeight="1" x14ac:dyDescent="0.3">
      <c r="A37" s="307" t="s">
        <v>48</v>
      </c>
      <c r="B37" s="253">
        <f>B9+2</f>
        <v>46134</v>
      </c>
      <c r="C37" s="307" t="s">
        <v>4</v>
      </c>
      <c r="D37" s="308" t="s">
        <v>5</v>
      </c>
      <c r="E37" s="308" t="s">
        <v>6</v>
      </c>
      <c r="F37" s="308" t="s">
        <v>7</v>
      </c>
      <c r="G37" s="308" t="s">
        <v>8</v>
      </c>
      <c r="H37" s="30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7.5" customHeight="1" x14ac:dyDescent="0.3">
      <c r="A38" s="334"/>
      <c r="B38" s="313" t="s">
        <v>49</v>
      </c>
      <c r="C38" s="235" t="s">
        <v>50</v>
      </c>
      <c r="D38" s="311">
        <v>50</v>
      </c>
      <c r="E38" s="311">
        <v>89.05</v>
      </c>
      <c r="F38" s="311">
        <v>0.12</v>
      </c>
      <c r="G38" s="311">
        <v>3.66</v>
      </c>
      <c r="H38" s="311">
        <v>13.9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2"/>
      <c r="B39" s="129" t="s">
        <v>51</v>
      </c>
      <c r="C39" s="235" t="s">
        <v>52</v>
      </c>
      <c r="D39" s="130">
        <v>50</v>
      </c>
      <c r="E39" s="130">
        <v>99.193000000000012</v>
      </c>
      <c r="F39" s="130">
        <v>5.8825000000000012</v>
      </c>
      <c r="G39" s="130">
        <v>3.8720000000000003</v>
      </c>
      <c r="H39" s="130">
        <v>10.4255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312" t="s">
        <v>14</v>
      </c>
      <c r="B40" s="129" t="s">
        <v>53</v>
      </c>
      <c r="C40" s="314" t="s">
        <v>54</v>
      </c>
      <c r="D40" s="130">
        <v>50</v>
      </c>
      <c r="E40" s="130">
        <v>41.3</v>
      </c>
      <c r="F40" s="130">
        <v>4.8600000000000003</v>
      </c>
      <c r="G40" s="130">
        <v>1.66</v>
      </c>
      <c r="H40" s="130">
        <v>1.27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5">
      <c r="A41" s="312"/>
      <c r="B41" s="335" t="s">
        <v>55</v>
      </c>
      <c r="C41" s="319" t="s">
        <v>56</v>
      </c>
      <c r="D41" s="336">
        <v>50</v>
      </c>
      <c r="E41" s="336">
        <v>28.4</v>
      </c>
      <c r="F41" s="336">
        <v>2.39</v>
      </c>
      <c r="G41" s="336">
        <v>1.33</v>
      </c>
      <c r="H41" s="336">
        <v>1.7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312"/>
      <c r="B42" s="129" t="s">
        <v>57</v>
      </c>
      <c r="C42" s="337" t="s">
        <v>58</v>
      </c>
      <c r="D42" s="40">
        <v>50</v>
      </c>
      <c r="E42" s="40">
        <v>29.5</v>
      </c>
      <c r="F42" s="40">
        <v>1.68</v>
      </c>
      <c r="G42" s="40">
        <v>0.8</v>
      </c>
      <c r="H42" s="40">
        <v>2.7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334"/>
      <c r="B43" s="335" t="s">
        <v>59</v>
      </c>
      <c r="C43" s="314" t="s">
        <v>60</v>
      </c>
      <c r="D43" s="336">
        <v>80</v>
      </c>
      <c r="E43" s="336">
        <v>60.5</v>
      </c>
      <c r="F43" s="336">
        <v>11.5</v>
      </c>
      <c r="G43" s="336">
        <v>0.52400000000000002</v>
      </c>
      <c r="H43" s="336">
        <v>1.81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316"/>
      <c r="B44" s="15" t="s">
        <v>61</v>
      </c>
      <c r="C44" s="323" t="s">
        <v>62</v>
      </c>
      <c r="D44" s="14">
        <v>80</v>
      </c>
      <c r="E44" s="14">
        <v>108</v>
      </c>
      <c r="F44" s="14">
        <v>21.8</v>
      </c>
      <c r="G44" s="14">
        <v>0.57799999999999996</v>
      </c>
      <c r="H44" s="14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316"/>
      <c r="B45" s="335" t="s">
        <v>63</v>
      </c>
      <c r="C45" s="319" t="s">
        <v>64</v>
      </c>
      <c r="D45" s="336">
        <v>100</v>
      </c>
      <c r="E45" s="336">
        <v>51</v>
      </c>
      <c r="F45" s="336">
        <v>6.61</v>
      </c>
      <c r="G45" s="336">
        <v>1.4</v>
      </c>
      <c r="H45" s="336">
        <v>1.57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316"/>
      <c r="B46" s="338" t="s">
        <v>65</v>
      </c>
      <c r="C46" s="319" t="s">
        <v>66</v>
      </c>
      <c r="D46" s="336">
        <v>100</v>
      </c>
      <c r="E46" s="336">
        <v>14.84</v>
      </c>
      <c r="F46" s="336">
        <v>1.59</v>
      </c>
      <c r="G46" s="336">
        <v>0.15</v>
      </c>
      <c r="H46" s="336">
        <v>1.21</v>
      </c>
    </row>
    <row r="47" spans="1:22" ht="30" x14ac:dyDescent="0.3">
      <c r="A47" s="316"/>
      <c r="B47" s="129" t="s">
        <v>67</v>
      </c>
      <c r="C47" s="319" t="s">
        <v>68</v>
      </c>
      <c r="D47" s="320">
        <v>100</v>
      </c>
      <c r="E47" s="320">
        <v>56.2</v>
      </c>
      <c r="F47" s="320">
        <v>8.06</v>
      </c>
      <c r="G47" s="320">
        <v>0.44</v>
      </c>
      <c r="H47" s="320">
        <v>2.9</v>
      </c>
    </row>
    <row r="48" spans="1:22" ht="18.95" customHeight="1" x14ac:dyDescent="0.3">
      <c r="A48" s="316"/>
      <c r="B48" s="93" t="s">
        <v>28</v>
      </c>
      <c r="C48" s="319" t="s">
        <v>29</v>
      </c>
      <c r="D48" s="44">
        <v>5</v>
      </c>
      <c r="E48" s="44">
        <v>32.189399999999999</v>
      </c>
      <c r="F48" s="44">
        <v>9.7050000000000011E-2</v>
      </c>
      <c r="G48" s="44">
        <v>3.5305500000000003</v>
      </c>
      <c r="H48" s="44">
        <v>1.3550000000000001E-2</v>
      </c>
    </row>
    <row r="49" spans="1:15" ht="18.95" customHeight="1" x14ac:dyDescent="0.35">
      <c r="A49" s="312"/>
      <c r="B49" s="15" t="s">
        <v>30</v>
      </c>
      <c r="C49" s="323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339" t="s">
        <v>32</v>
      </c>
      <c r="B50" s="335" t="s">
        <v>33</v>
      </c>
      <c r="C50" s="314"/>
      <c r="D50" s="340">
        <v>50</v>
      </c>
      <c r="E50" s="336"/>
      <c r="F50" s="336"/>
      <c r="G50" s="336"/>
      <c r="H50" s="336"/>
    </row>
    <row r="51" spans="1:15" ht="18.95" customHeight="1" x14ac:dyDescent="0.35">
      <c r="A51" s="341"/>
      <c r="B51" s="338" t="s">
        <v>34</v>
      </c>
      <c r="C51" s="319"/>
      <c r="D51" s="340">
        <v>30</v>
      </c>
      <c r="E51" s="336">
        <v>72.674999999999997</v>
      </c>
      <c r="F51" s="336">
        <v>13.574999999999999</v>
      </c>
      <c r="G51" s="336">
        <v>0.46499999999999991</v>
      </c>
      <c r="H51" s="336">
        <v>2.6099999999999994</v>
      </c>
    </row>
    <row r="52" spans="1:15" ht="18.95" customHeight="1" x14ac:dyDescent="0.35">
      <c r="A52" s="342"/>
      <c r="B52" s="8" t="s">
        <v>69</v>
      </c>
      <c r="C52" s="319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329"/>
      <c r="B53" s="6"/>
      <c r="C53" s="6" t="s">
        <v>36</v>
      </c>
      <c r="D53" s="250"/>
      <c r="E53" s="330">
        <f>SUM(E38:E52)</f>
        <v>783.70010000000002</v>
      </c>
      <c r="F53" s="330">
        <f>SUM(F38:F52)</f>
        <v>91.384550000000004</v>
      </c>
      <c r="G53" s="330">
        <f>SUM(G38:G52)</f>
        <v>23.56625</v>
      </c>
      <c r="H53" s="330">
        <f>SUM(H38:H52)</f>
        <v>46.532349999999994</v>
      </c>
      <c r="J53" s="12"/>
      <c r="K53" s="11"/>
      <c r="L53" s="11"/>
      <c r="M53" s="11"/>
      <c r="N53" s="11"/>
      <c r="O53" s="11"/>
    </row>
    <row r="54" spans="1:15" s="13" customFormat="1" ht="27.75" x14ac:dyDescent="0.5">
      <c r="A54" s="252" t="str">
        <f>A8</f>
        <v>17. nädal</v>
      </c>
      <c r="B54" s="777"/>
      <c r="C54" s="778"/>
      <c r="D54" s="778"/>
      <c r="E54" s="778"/>
      <c r="F54" s="778"/>
      <c r="G54" s="778"/>
      <c r="H54" s="779"/>
      <c r="J54" s="12"/>
      <c r="K54" s="11"/>
      <c r="L54" s="11"/>
      <c r="M54" s="11"/>
      <c r="N54" s="11"/>
      <c r="O54" s="11"/>
    </row>
    <row r="55" spans="1:15" ht="50.1" customHeight="1" x14ac:dyDescent="0.3">
      <c r="A55" s="307" t="s">
        <v>70</v>
      </c>
      <c r="B55" s="253">
        <f>B9+3</f>
        <v>46135</v>
      </c>
      <c r="C55" s="307" t="s">
        <v>4</v>
      </c>
      <c r="D55" s="308" t="s">
        <v>5</v>
      </c>
      <c r="E55" s="308" t="s">
        <v>6</v>
      </c>
      <c r="F55" s="308" t="s">
        <v>7</v>
      </c>
      <c r="G55" s="308" t="s">
        <v>8</v>
      </c>
      <c r="H55" s="308" t="s">
        <v>9</v>
      </c>
    </row>
    <row r="56" spans="1:15" ht="49.5" x14ac:dyDescent="0.3">
      <c r="A56" s="331"/>
      <c r="B56" s="343" t="s">
        <v>71</v>
      </c>
      <c r="C56" s="235" t="s">
        <v>72</v>
      </c>
      <c r="D56" s="344">
        <v>70</v>
      </c>
      <c r="E56" s="344">
        <v>83.8</v>
      </c>
      <c r="F56" s="344">
        <v>7.78</v>
      </c>
      <c r="G56" s="344">
        <v>3.48</v>
      </c>
      <c r="H56" s="344">
        <v>5.01</v>
      </c>
    </row>
    <row r="57" spans="1:15" ht="33" x14ac:dyDescent="0.3">
      <c r="A57" s="331"/>
      <c r="B57" s="343" t="s">
        <v>536</v>
      </c>
      <c r="C57" s="235" t="s">
        <v>537</v>
      </c>
      <c r="D57" s="344">
        <v>70</v>
      </c>
      <c r="E57" s="344">
        <v>71.8</v>
      </c>
      <c r="F57" s="344">
        <v>3.74</v>
      </c>
      <c r="G57" s="344">
        <v>4.3099999999999996</v>
      </c>
      <c r="H57" s="344">
        <v>4.1500000000000004</v>
      </c>
    </row>
    <row r="58" spans="1:15" ht="33" x14ac:dyDescent="0.3">
      <c r="A58" s="312" t="s">
        <v>14</v>
      </c>
      <c r="B58" s="343" t="s">
        <v>538</v>
      </c>
      <c r="C58" s="235" t="s">
        <v>539</v>
      </c>
      <c r="D58" s="310">
        <v>50</v>
      </c>
      <c r="E58" s="310">
        <v>23.333333333333332</v>
      </c>
      <c r="F58" s="310">
        <v>3.2166666666666668</v>
      </c>
      <c r="G58" s="310">
        <v>0.79833333333333334</v>
      </c>
      <c r="H58" s="310">
        <v>0.59666666666666657</v>
      </c>
    </row>
    <row r="59" spans="1:15" ht="19.5" x14ac:dyDescent="0.3">
      <c r="A59" s="312"/>
      <c r="B59" s="316" t="s">
        <v>75</v>
      </c>
      <c r="C59" s="235"/>
      <c r="D59" s="311">
        <v>50</v>
      </c>
      <c r="E59" s="311">
        <v>21.9</v>
      </c>
      <c r="F59" s="311">
        <v>2.75</v>
      </c>
      <c r="G59" s="311">
        <v>0.24</v>
      </c>
      <c r="H59" s="311">
        <v>1.89</v>
      </c>
    </row>
    <row r="60" spans="1:15" ht="19.5" x14ac:dyDescent="0.3">
      <c r="A60" s="312"/>
      <c r="B60" s="132" t="s">
        <v>21</v>
      </c>
      <c r="C60" s="314" t="s">
        <v>22</v>
      </c>
      <c r="D60" s="311">
        <v>80</v>
      </c>
      <c r="E60" s="311">
        <v>126.4</v>
      </c>
      <c r="F60" s="311">
        <v>20.88</v>
      </c>
      <c r="G60" s="311">
        <v>3.7919999999999998</v>
      </c>
      <c r="H60" s="311">
        <v>1.8240000000000001</v>
      </c>
    </row>
    <row r="61" spans="1:15" ht="19.5" x14ac:dyDescent="0.35">
      <c r="A61" s="312"/>
      <c r="B61" s="345" t="s">
        <v>76</v>
      </c>
      <c r="C61" s="346" t="s">
        <v>77</v>
      </c>
      <c r="D61" s="347">
        <v>80</v>
      </c>
      <c r="E61" s="347">
        <v>142</v>
      </c>
      <c r="F61" s="347">
        <v>27.3</v>
      </c>
      <c r="G61" s="347">
        <v>0.92</v>
      </c>
      <c r="H61" s="347">
        <v>4.72</v>
      </c>
    </row>
    <row r="62" spans="1:15" ht="19.5" x14ac:dyDescent="0.3">
      <c r="A62" s="312"/>
      <c r="B62" s="316" t="s">
        <v>78</v>
      </c>
      <c r="C62" s="337" t="s">
        <v>79</v>
      </c>
      <c r="D62" s="310">
        <v>100</v>
      </c>
      <c r="E62" s="310">
        <v>42</v>
      </c>
      <c r="F62" s="310">
        <v>6.9</v>
      </c>
      <c r="G62" s="310">
        <v>0.74</v>
      </c>
      <c r="H62" s="310">
        <v>0.15</v>
      </c>
    </row>
    <row r="63" spans="1:15" ht="19.5" x14ac:dyDescent="0.3">
      <c r="A63" s="312"/>
      <c r="B63" s="316" t="s">
        <v>80</v>
      </c>
      <c r="C63" s="337" t="s">
        <v>81</v>
      </c>
      <c r="D63" s="311">
        <v>100</v>
      </c>
      <c r="E63" s="311">
        <v>40</v>
      </c>
      <c r="F63" s="311">
        <v>7.3</v>
      </c>
      <c r="G63" s="311">
        <v>0.10199999999999999</v>
      </c>
      <c r="H63" s="311">
        <v>1.3819999999999999</v>
      </c>
    </row>
    <row r="64" spans="1:15" ht="19.5" x14ac:dyDescent="0.35">
      <c r="A64" s="333"/>
      <c r="B64" s="316" t="s">
        <v>82</v>
      </c>
      <c r="C64" s="314"/>
      <c r="D64" s="311">
        <v>100</v>
      </c>
      <c r="E64" s="311">
        <v>60.8</v>
      </c>
      <c r="F64" s="311">
        <v>9.3800000000000008</v>
      </c>
      <c r="G64" s="311">
        <v>0.28000000000000003</v>
      </c>
      <c r="H64" s="311">
        <v>3.92</v>
      </c>
    </row>
    <row r="65" spans="1:16" ht="19.5" x14ac:dyDescent="0.35">
      <c r="A65" s="333"/>
      <c r="B65" s="316" t="s">
        <v>28</v>
      </c>
      <c r="C65" s="319" t="s">
        <v>29</v>
      </c>
      <c r="D65" s="310">
        <v>10</v>
      </c>
      <c r="E65" s="310">
        <v>64.38</v>
      </c>
      <c r="F65" s="310">
        <v>0.2</v>
      </c>
      <c r="G65" s="310">
        <v>7.06</v>
      </c>
      <c r="H65" s="310">
        <v>0.02</v>
      </c>
    </row>
    <row r="66" spans="1:16" ht="19.5" x14ac:dyDescent="0.35">
      <c r="A66" s="333"/>
      <c r="B66" s="316" t="s">
        <v>30</v>
      </c>
      <c r="C66" s="323" t="s">
        <v>31</v>
      </c>
      <c r="D66" s="310">
        <v>10</v>
      </c>
      <c r="E66" s="310">
        <v>60.876700000000007</v>
      </c>
      <c r="F66" s="310">
        <v>1.2800000000000002</v>
      </c>
      <c r="G66" s="310">
        <v>5.1567000000000007</v>
      </c>
      <c r="H66" s="310">
        <v>2.8233000000000001</v>
      </c>
    </row>
    <row r="67" spans="1:16" ht="19.5" x14ac:dyDescent="0.35">
      <c r="A67" s="348" t="s">
        <v>32</v>
      </c>
      <c r="B67" s="316" t="s">
        <v>33</v>
      </c>
      <c r="C67" s="235"/>
      <c r="D67" s="310">
        <v>50</v>
      </c>
      <c r="E67" s="310"/>
      <c r="F67" s="310"/>
      <c r="G67" s="310"/>
      <c r="H67" s="310"/>
      <c r="J67" s="12"/>
      <c r="K67" s="11"/>
      <c r="L67" s="11"/>
      <c r="M67" s="11"/>
      <c r="N67" s="11"/>
      <c r="O67" s="11"/>
    </row>
    <row r="68" spans="1:16" ht="19.5" x14ac:dyDescent="0.35">
      <c r="A68" s="341"/>
      <c r="B68" s="316" t="s">
        <v>34</v>
      </c>
      <c r="C68" s="314"/>
      <c r="D68" s="310">
        <v>30</v>
      </c>
      <c r="E68" s="310">
        <v>72.674999999999997</v>
      </c>
      <c r="F68" s="310">
        <v>13.574999999999999</v>
      </c>
      <c r="G68" s="310">
        <v>0.46499999999999991</v>
      </c>
      <c r="H68" s="310">
        <v>2.6099999999999994</v>
      </c>
    </row>
    <row r="69" spans="1:16" ht="18.95" customHeight="1" x14ac:dyDescent="0.35">
      <c r="A69" s="341"/>
      <c r="B69" s="8" t="s">
        <v>83</v>
      </c>
      <c r="C69" s="319"/>
      <c r="D69" s="7">
        <v>100</v>
      </c>
      <c r="E69" s="7">
        <v>30.1</v>
      </c>
      <c r="F69" s="7">
        <v>5.9</v>
      </c>
      <c r="G69" s="7">
        <v>0.1</v>
      </c>
      <c r="H69" s="7">
        <v>0.8</v>
      </c>
    </row>
    <row r="70" spans="1:16" ht="18.95" customHeight="1" x14ac:dyDescent="0.3">
      <c r="A70" s="329"/>
      <c r="B70" s="6"/>
      <c r="C70" s="6" t="s">
        <v>36</v>
      </c>
      <c r="D70" s="250"/>
      <c r="E70" s="330">
        <f>SUM(E56:E69)</f>
        <v>840.0650333333333</v>
      </c>
      <c r="F70" s="330">
        <f>SUM(F56:F69)</f>
        <v>110.20166666666667</v>
      </c>
      <c r="G70" s="330">
        <f>SUM(G56:G69)</f>
        <v>27.444033333333334</v>
      </c>
      <c r="H70" s="330">
        <f>SUM(H56:H69)</f>
        <v>29.895966666666663</v>
      </c>
    </row>
    <row r="71" spans="1:16" ht="27.75" x14ac:dyDescent="0.5">
      <c r="A71" s="252" t="str">
        <f>A8</f>
        <v>17. nädal</v>
      </c>
      <c r="B71" s="777"/>
      <c r="C71" s="778"/>
      <c r="D71" s="778"/>
      <c r="E71" s="778"/>
      <c r="F71" s="778"/>
      <c r="G71" s="778"/>
      <c r="H71" s="779"/>
    </row>
    <row r="72" spans="1:16" ht="50.1" customHeight="1" x14ac:dyDescent="0.3">
      <c r="A72" s="286" t="s">
        <v>84</v>
      </c>
      <c r="B72" s="253">
        <f>B9+4</f>
        <v>46136</v>
      </c>
      <c r="C72" s="307" t="s">
        <v>4</v>
      </c>
      <c r="D72" s="308" t="s">
        <v>5</v>
      </c>
      <c r="E72" s="308" t="s">
        <v>6</v>
      </c>
      <c r="F72" s="308" t="s">
        <v>7</v>
      </c>
      <c r="G72" s="308" t="s">
        <v>8</v>
      </c>
      <c r="H72" s="308" t="s">
        <v>9</v>
      </c>
    </row>
    <row r="73" spans="1:16" ht="33" x14ac:dyDescent="0.3">
      <c r="A73" s="288"/>
      <c r="B73" s="280" t="s">
        <v>85</v>
      </c>
      <c r="C73" s="235" t="s">
        <v>86</v>
      </c>
      <c r="D73" s="33">
        <v>70</v>
      </c>
      <c r="E73" s="40">
        <v>47</v>
      </c>
      <c r="F73" s="40">
        <v>2.87</v>
      </c>
      <c r="G73" s="40">
        <v>2.68</v>
      </c>
      <c r="H73" s="40">
        <v>2.35</v>
      </c>
      <c r="J73" s="53"/>
      <c r="K73" s="84"/>
      <c r="L73" s="85"/>
      <c r="M73" s="68"/>
      <c r="N73" s="68"/>
      <c r="O73" s="68"/>
      <c r="P73" s="68"/>
    </row>
    <row r="74" spans="1:16" ht="19.5" x14ac:dyDescent="0.35">
      <c r="A74" s="289"/>
      <c r="B74" s="281" t="s">
        <v>87</v>
      </c>
      <c r="C74" s="314" t="s">
        <v>88</v>
      </c>
      <c r="D74" s="310">
        <v>70</v>
      </c>
      <c r="E74" s="311">
        <v>65.916666666666671</v>
      </c>
      <c r="F74" s="311">
        <v>2.7650000000000001</v>
      </c>
      <c r="G74" s="311">
        <v>4.4858333333333338</v>
      </c>
      <c r="H74" s="311">
        <v>3.5291666666666668</v>
      </c>
      <c r="J74" s="86"/>
      <c r="K74" s="52"/>
      <c r="L74" s="11"/>
      <c r="M74" s="18"/>
      <c r="N74" s="18"/>
      <c r="O74" s="18"/>
      <c r="P74" s="18"/>
    </row>
    <row r="75" spans="1:16" ht="33" x14ac:dyDescent="0.3">
      <c r="A75" s="289" t="s">
        <v>14</v>
      </c>
      <c r="B75" s="280" t="s">
        <v>540</v>
      </c>
      <c r="C75" s="238" t="s">
        <v>541</v>
      </c>
      <c r="D75" s="33">
        <v>50</v>
      </c>
      <c r="E75" s="40">
        <v>33.75</v>
      </c>
      <c r="F75" s="40">
        <v>2.5249999999999999</v>
      </c>
      <c r="G75" s="40">
        <v>1.95</v>
      </c>
      <c r="H75" s="40">
        <v>1.4750000000000001</v>
      </c>
    </row>
    <row r="76" spans="1:16" ht="19.5" x14ac:dyDescent="0.3">
      <c r="A76" s="289"/>
      <c r="B76" s="281" t="s">
        <v>89</v>
      </c>
      <c r="C76" s="314"/>
      <c r="D76" s="310">
        <v>50</v>
      </c>
      <c r="E76" s="310">
        <v>15.4</v>
      </c>
      <c r="F76" s="310">
        <v>2.0249999999999999</v>
      </c>
      <c r="G76" s="310">
        <v>5.5E-2</v>
      </c>
      <c r="H76" s="310">
        <v>0.93500000000000005</v>
      </c>
      <c r="I76" s="131"/>
    </row>
    <row r="77" spans="1:16" ht="19.5" x14ac:dyDescent="0.3">
      <c r="A77" s="290"/>
      <c r="B77" s="282" t="s">
        <v>19</v>
      </c>
      <c r="C77" s="314" t="s">
        <v>90</v>
      </c>
      <c r="D77" s="311">
        <v>80</v>
      </c>
      <c r="E77" s="311">
        <v>137</v>
      </c>
      <c r="F77" s="311">
        <v>26.2</v>
      </c>
      <c r="G77" s="311">
        <v>1.08</v>
      </c>
      <c r="H77" s="311">
        <v>4.54</v>
      </c>
    </row>
    <row r="78" spans="1:16" ht="19.5" x14ac:dyDescent="0.3">
      <c r="A78" s="290"/>
      <c r="B78" s="281" t="s">
        <v>91</v>
      </c>
      <c r="C78" s="235" t="s">
        <v>92</v>
      </c>
      <c r="D78" s="310">
        <v>80</v>
      </c>
      <c r="E78" s="310">
        <v>70.400000000000006</v>
      </c>
      <c r="F78" s="310">
        <v>13.5</v>
      </c>
      <c r="G78" s="310">
        <v>0.498</v>
      </c>
      <c r="H78" s="310">
        <v>2.42</v>
      </c>
    </row>
    <row r="79" spans="1:16" ht="33" x14ac:dyDescent="0.3">
      <c r="A79" s="290"/>
      <c r="B79" s="281" t="s">
        <v>93</v>
      </c>
      <c r="C79" s="314" t="s">
        <v>94</v>
      </c>
      <c r="D79" s="310">
        <v>100</v>
      </c>
      <c r="E79" s="311">
        <v>63.4</v>
      </c>
      <c r="F79" s="311">
        <v>2.96</v>
      </c>
      <c r="G79" s="311">
        <v>4.22</v>
      </c>
      <c r="H79" s="311">
        <v>2.21</v>
      </c>
    </row>
    <row r="80" spans="1:16" ht="19.5" x14ac:dyDescent="0.35">
      <c r="A80" s="290"/>
      <c r="B80" s="283" t="s">
        <v>95</v>
      </c>
      <c r="C80" s="349" t="s">
        <v>96</v>
      </c>
      <c r="D80" s="350">
        <v>150</v>
      </c>
      <c r="E80" s="350">
        <v>57.5</v>
      </c>
      <c r="F80" s="350">
        <v>7.2</v>
      </c>
      <c r="G80" s="350">
        <v>1.8</v>
      </c>
      <c r="H80" s="350">
        <v>1.19</v>
      </c>
    </row>
    <row r="81" spans="1:12" ht="18.95" customHeight="1" x14ac:dyDescent="0.3">
      <c r="A81" s="290"/>
      <c r="B81" s="284" t="s">
        <v>97</v>
      </c>
      <c r="C81" s="314" t="s">
        <v>98</v>
      </c>
      <c r="D81" s="91">
        <v>100</v>
      </c>
      <c r="E81" s="92">
        <v>78.599999999999994</v>
      </c>
      <c r="F81" s="92">
        <v>8.9600000000000009</v>
      </c>
      <c r="G81" s="92">
        <v>2.02</v>
      </c>
      <c r="H81" s="92">
        <v>3.27</v>
      </c>
    </row>
    <row r="82" spans="1:12" ht="18.95" customHeight="1" x14ac:dyDescent="0.3">
      <c r="A82" s="290"/>
      <c r="B82" s="285" t="s">
        <v>28</v>
      </c>
      <c r="C82" s="319" t="s">
        <v>29</v>
      </c>
      <c r="D82" s="44">
        <v>5</v>
      </c>
      <c r="E82" s="44">
        <v>32.189399999999999</v>
      </c>
      <c r="F82" s="44">
        <v>9.7050000000000011E-2</v>
      </c>
      <c r="G82" s="44">
        <v>3.5305500000000003</v>
      </c>
      <c r="H82" s="44">
        <v>1.3550000000000001E-2</v>
      </c>
    </row>
    <row r="83" spans="1:12" ht="18.95" customHeight="1" x14ac:dyDescent="0.3">
      <c r="A83" s="290"/>
      <c r="B83" s="281" t="s">
        <v>30</v>
      </c>
      <c r="C83" s="323" t="s">
        <v>31</v>
      </c>
      <c r="D83" s="310">
        <v>10</v>
      </c>
      <c r="E83" s="310">
        <v>60.876700000000007</v>
      </c>
      <c r="F83" s="310">
        <v>1.2800000000000002</v>
      </c>
      <c r="G83" s="310">
        <v>5.1567000000000007</v>
      </c>
      <c r="H83" s="310">
        <v>2.8233000000000001</v>
      </c>
      <c r="I83" s="9"/>
      <c r="J83" s="9"/>
      <c r="K83" s="9"/>
      <c r="L83" s="9"/>
    </row>
    <row r="84" spans="1:12" ht="18.95" customHeight="1" x14ac:dyDescent="0.3">
      <c r="A84" s="289" t="s">
        <v>32</v>
      </c>
      <c r="B84" s="280" t="s">
        <v>33</v>
      </c>
      <c r="C84" s="323"/>
      <c r="D84" s="33">
        <v>50</v>
      </c>
      <c r="E84" s="33"/>
      <c r="F84" s="33"/>
      <c r="G84" s="33"/>
      <c r="H84" s="33"/>
    </row>
    <row r="85" spans="1:12" ht="19.5" x14ac:dyDescent="0.3">
      <c r="A85" s="291"/>
      <c r="B85" s="280" t="s">
        <v>34</v>
      </c>
      <c r="C85" s="314"/>
      <c r="D85" s="35">
        <v>30</v>
      </c>
      <c r="E85" s="33">
        <v>72.674999999999997</v>
      </c>
      <c r="F85" s="33">
        <v>13.574999999999999</v>
      </c>
      <c r="G85" s="33">
        <v>0.46499999999999991</v>
      </c>
      <c r="H85" s="33">
        <v>2.6099999999999994</v>
      </c>
    </row>
    <row r="86" spans="1:12" ht="18.95" customHeight="1" x14ac:dyDescent="0.35">
      <c r="A86" s="292"/>
      <c r="B86" s="327" t="s">
        <v>35</v>
      </c>
      <c r="C86" s="319"/>
      <c r="D86" s="328">
        <v>100</v>
      </c>
      <c r="E86" s="328">
        <v>48.076000000000001</v>
      </c>
      <c r="F86" s="328">
        <v>13.48</v>
      </c>
      <c r="G86" s="328">
        <v>0</v>
      </c>
      <c r="H86" s="328">
        <v>0</v>
      </c>
    </row>
    <row r="87" spans="1:12" ht="18.95" customHeight="1" x14ac:dyDescent="0.3">
      <c r="A87" s="287"/>
      <c r="B87" s="6"/>
      <c r="C87" s="6" t="s">
        <v>36</v>
      </c>
      <c r="D87" s="351"/>
      <c r="E87" s="230">
        <f>SUM(E73:E86)</f>
        <v>782.78376666666668</v>
      </c>
      <c r="F87" s="230">
        <f>SUM(F73:F86)</f>
        <v>97.437049999999999</v>
      </c>
      <c r="G87" s="230">
        <f>SUM(G73:G86)</f>
        <v>27.941083333333335</v>
      </c>
      <c r="H87" s="230">
        <f>SUM(H73:H86)</f>
        <v>27.366016666666663</v>
      </c>
    </row>
    <row r="88" spans="1:12" ht="18.95" customHeight="1" x14ac:dyDescent="0.3">
      <c r="A88" s="769" t="s">
        <v>99</v>
      </c>
      <c r="B88" s="770"/>
      <c r="C88" s="770"/>
      <c r="D88" s="771"/>
      <c r="E88" s="275">
        <f>AVERAGE(E24,E35,E53,E70,E87)</f>
        <v>747.44375999999988</v>
      </c>
      <c r="F88" s="5">
        <f>AVERAGE(F24,F35,F53,F70,F87)</f>
        <v>97.996063333333325</v>
      </c>
      <c r="G88" s="5">
        <f>AVERAGE(G24,G35,G53,G70,G87)</f>
        <v>24.314023333333335</v>
      </c>
      <c r="H88" s="5">
        <f>AVERAGE(H24,H35,H53,H70,H87)</f>
        <v>29.84255666666666</v>
      </c>
    </row>
    <row r="89" spans="1:12" ht="18.95" customHeight="1" x14ac:dyDescent="0.3">
      <c r="A89" s="144"/>
      <c r="B89" s="3"/>
      <c r="C89" s="772" t="s">
        <v>100</v>
      </c>
      <c r="D89" s="773"/>
      <c r="E89" s="352"/>
      <c r="F89" s="231">
        <f>(F88*4)/E88*100</f>
        <v>52.4433106958219</v>
      </c>
      <c r="G89" s="231">
        <f>(G88*9)/E88*100</f>
        <v>29.276612062424608</v>
      </c>
      <c r="H89" s="231">
        <f>(H88*4)/E88*100</f>
        <v>15.970462669548095</v>
      </c>
    </row>
    <row r="90" spans="1:12" ht="18.95" customHeight="1" x14ac:dyDescent="0.3">
      <c r="A90" s="145"/>
      <c r="B90" s="2"/>
      <c r="C90" s="774" t="s">
        <v>101</v>
      </c>
      <c r="D90" s="775"/>
      <c r="E90" s="352" t="s">
        <v>102</v>
      </c>
      <c r="F90" s="231" t="s">
        <v>103</v>
      </c>
      <c r="G90" s="231" t="s">
        <v>104</v>
      </c>
      <c r="H90" s="231" t="s">
        <v>105</v>
      </c>
    </row>
    <row r="91" spans="1:12" ht="18.95" customHeight="1" x14ac:dyDescent="0.3">
      <c r="A91" s="765" t="s">
        <v>106</v>
      </c>
      <c r="B91" s="765"/>
      <c r="C91" s="765"/>
      <c r="D91" s="765"/>
      <c r="E91" s="766"/>
      <c r="F91" s="766"/>
      <c r="G91" s="766"/>
      <c r="H91" s="766"/>
    </row>
    <row r="92" spans="1:12" ht="18.95" customHeight="1" x14ac:dyDescent="0.3">
      <c r="A92" s="783" t="s">
        <v>107</v>
      </c>
      <c r="B92" s="784"/>
      <c r="C92" s="784"/>
      <c r="D92" s="784"/>
      <c r="E92" s="784"/>
      <c r="F92" s="784"/>
      <c r="G92" s="784"/>
      <c r="H92" s="785"/>
    </row>
    <row r="93" spans="1:12" ht="18.95" customHeight="1" x14ac:dyDescent="0.3">
      <c r="A93" s="786" t="s">
        <v>108</v>
      </c>
      <c r="B93" s="787"/>
      <c r="C93" s="787"/>
      <c r="D93" s="787"/>
      <c r="E93" s="787"/>
      <c r="F93" s="787"/>
      <c r="G93" s="787"/>
      <c r="H93" s="788"/>
    </row>
    <row r="94" spans="1:12" ht="18.95" customHeight="1" x14ac:dyDescent="0.3">
      <c r="A94" s="789" t="s">
        <v>109</v>
      </c>
      <c r="B94" s="790"/>
      <c r="C94" s="790"/>
      <c r="D94" s="790"/>
      <c r="E94" s="790"/>
      <c r="F94" s="790"/>
      <c r="G94" s="790"/>
      <c r="H94" s="791"/>
    </row>
    <row r="95" spans="1:12" ht="18.95" customHeight="1" x14ac:dyDescent="0.3">
      <c r="A95" s="789" t="s">
        <v>110</v>
      </c>
      <c r="B95" s="790"/>
      <c r="C95" s="790"/>
      <c r="D95" s="790"/>
      <c r="E95" s="790"/>
      <c r="F95" s="790"/>
      <c r="G95" s="790"/>
      <c r="H95" s="791"/>
    </row>
    <row r="96" spans="1:12" ht="18.95" customHeight="1" x14ac:dyDescent="0.3">
      <c r="A96" s="789" t="s">
        <v>111</v>
      </c>
      <c r="B96" s="790"/>
      <c r="C96" s="790"/>
      <c r="D96" s="790"/>
      <c r="E96" s="790"/>
      <c r="F96" s="790"/>
      <c r="G96" s="790"/>
      <c r="H96" s="791"/>
    </row>
    <row r="97" spans="1:8" ht="18.95" customHeight="1" x14ac:dyDescent="0.3">
      <c r="A97" s="780" t="s">
        <v>112</v>
      </c>
      <c r="B97" s="780"/>
      <c r="C97" s="780"/>
      <c r="D97" s="780"/>
      <c r="E97" s="780"/>
      <c r="F97" s="780"/>
      <c r="G97" s="780"/>
      <c r="H97" s="780"/>
    </row>
    <row r="98" spans="1:8" ht="18.95" customHeight="1" x14ac:dyDescent="0.3">
      <c r="A98" s="353" t="s">
        <v>113</v>
      </c>
      <c r="B98" s="76" t="s">
        <v>114</v>
      </c>
      <c r="C98" s="76"/>
      <c r="D98" s="76"/>
      <c r="E98" s="77"/>
      <c r="F98" s="77"/>
      <c r="G98" s="77"/>
      <c r="H98" s="354"/>
    </row>
    <row r="99" spans="1:8" ht="18.95" customHeight="1" x14ac:dyDescent="0.3">
      <c r="A99" s="146" t="s">
        <v>115</v>
      </c>
      <c r="B99" s="78" t="s">
        <v>116</v>
      </c>
      <c r="C99" s="78"/>
      <c r="D99" s="78"/>
      <c r="E99" s="79"/>
      <c r="F99" s="79"/>
      <c r="G99" s="79"/>
      <c r="H99" s="80"/>
    </row>
    <row r="100" spans="1:8" ht="18.95" customHeight="1" x14ac:dyDescent="0.3">
      <c r="A100" s="147" t="s">
        <v>117</v>
      </c>
      <c r="B100" s="81" t="s">
        <v>118</v>
      </c>
      <c r="C100" s="81"/>
      <c r="D100" s="81"/>
      <c r="E100" s="82"/>
      <c r="F100" s="82"/>
      <c r="G100" s="82"/>
      <c r="H100" s="148"/>
    </row>
    <row r="101" spans="1:8" ht="18.95" customHeight="1" x14ac:dyDescent="0.3">
      <c r="A101" s="781" t="s">
        <v>119</v>
      </c>
      <c r="B101" s="781"/>
      <c r="C101" s="781"/>
      <c r="D101" s="781"/>
      <c r="E101" s="781"/>
      <c r="F101" s="781"/>
      <c r="G101" s="781"/>
      <c r="H101" s="781"/>
    </row>
    <row r="102" spans="1:8" ht="18.95" customHeight="1" x14ac:dyDescent="0.3">
      <c r="A102" s="782" t="s">
        <v>120</v>
      </c>
      <c r="B102" s="782"/>
      <c r="C102" s="782"/>
      <c r="D102" s="782"/>
      <c r="E102" s="782"/>
      <c r="F102" s="782"/>
      <c r="G102" s="782"/>
      <c r="H102" s="782"/>
    </row>
  </sheetData>
  <mergeCells count="19">
    <mergeCell ref="A97:H97"/>
    <mergeCell ref="A101:H101"/>
    <mergeCell ref="A102:H102"/>
    <mergeCell ref="A92:H92"/>
    <mergeCell ref="A93:H93"/>
    <mergeCell ref="A94:H94"/>
    <mergeCell ref="A95:H95"/>
    <mergeCell ref="A96:H96"/>
    <mergeCell ref="A91:H91"/>
    <mergeCell ref="A1:B5"/>
    <mergeCell ref="A7:B7"/>
    <mergeCell ref="A88:D88"/>
    <mergeCell ref="C89:D89"/>
    <mergeCell ref="C90:D90"/>
    <mergeCell ref="A6:B6"/>
    <mergeCell ref="B25:H25"/>
    <mergeCell ref="B36:H36"/>
    <mergeCell ref="B54:H54"/>
    <mergeCell ref="B71:H71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D169-A41E-4E6E-BE60-EFE73AB3590B}">
  <sheetPr>
    <tabColor theme="9" tint="0.79998168889431442"/>
    <pageSetUpPr fitToPage="1"/>
  </sheetPr>
  <dimension ref="A1:W100"/>
  <sheetViews>
    <sheetView topLeftCell="A16" zoomScale="70" zoomScaleNormal="70" workbookViewId="0">
      <selection activeCell="C18" sqref="C18"/>
    </sheetView>
  </sheetViews>
  <sheetFormatPr defaultColWidth="9.25" defaultRowHeight="16.5" x14ac:dyDescent="0.3"/>
  <cols>
    <col min="1" max="1" width="25.625" style="1" customWidth="1"/>
    <col min="2" max="2" width="48.75" style="1" customWidth="1"/>
    <col min="3" max="3" width="85.25" style="1" customWidth="1"/>
    <col min="4" max="4" width="15.625" style="1" customWidth="1"/>
    <col min="5" max="8" width="15.625" style="1" hidden="1" customWidth="1"/>
    <col min="9" max="16384" width="9.25" style="1"/>
  </cols>
  <sheetData>
    <row r="1" spans="1:8" ht="18.95" customHeight="1" x14ac:dyDescent="0.35">
      <c r="A1" s="793" t="e" vm="1">
        <v>#VALUE!</v>
      </c>
      <c r="B1" s="793"/>
      <c r="C1" s="49"/>
      <c r="D1" s="46"/>
      <c r="E1" s="46"/>
      <c r="F1" s="46"/>
      <c r="G1" s="46"/>
      <c r="H1" s="46"/>
    </row>
    <row r="2" spans="1:8" ht="18.95" customHeight="1" x14ac:dyDescent="0.35">
      <c r="A2" s="793"/>
      <c r="B2" s="793"/>
      <c r="C2" s="49"/>
      <c r="D2" s="46"/>
      <c r="E2" s="46"/>
      <c r="F2" s="46"/>
      <c r="G2" s="46"/>
      <c r="H2" s="46"/>
    </row>
    <row r="3" spans="1:8" ht="18.95" customHeight="1" x14ac:dyDescent="0.35">
      <c r="A3" s="793"/>
      <c r="B3" s="793"/>
      <c r="C3" s="49"/>
      <c r="D3" s="46"/>
      <c r="E3" s="46"/>
      <c r="F3" s="46"/>
      <c r="G3" s="46"/>
      <c r="H3" s="46"/>
    </row>
    <row r="4" spans="1:8" ht="18.95" customHeight="1" x14ac:dyDescent="0.35">
      <c r="A4" s="793"/>
      <c r="B4" s="793"/>
      <c r="C4" s="49"/>
      <c r="D4" s="46"/>
      <c r="E4" s="46"/>
      <c r="F4" s="46"/>
      <c r="G4" s="46"/>
      <c r="H4" s="46"/>
    </row>
    <row r="5" spans="1:8" ht="18.95" customHeight="1" x14ac:dyDescent="0.35">
      <c r="A5" s="793"/>
      <c r="B5" s="793"/>
      <c r="C5" s="49"/>
      <c r="D5" s="46"/>
      <c r="E5" s="46"/>
      <c r="F5" s="46"/>
      <c r="G5" s="46"/>
      <c r="H5" s="46"/>
    </row>
    <row r="6" spans="1:8" ht="32.25" customHeight="1" x14ac:dyDescent="0.35">
      <c r="A6" s="776" t="s">
        <v>0</v>
      </c>
      <c r="B6" s="776"/>
      <c r="C6" s="49"/>
      <c r="D6" s="46"/>
      <c r="E6" s="46"/>
      <c r="F6" s="46"/>
      <c r="G6" s="46"/>
      <c r="H6" s="46"/>
    </row>
    <row r="7" spans="1:8" ht="32.25" x14ac:dyDescent="0.55000000000000004">
      <c r="A7" s="768" t="s">
        <v>1</v>
      </c>
      <c r="B7" s="768"/>
      <c r="C7" s="48"/>
      <c r="D7" s="46"/>
      <c r="E7" s="46"/>
      <c r="F7" s="46"/>
      <c r="G7" s="46"/>
      <c r="H7" s="46"/>
    </row>
    <row r="8" spans="1:8" ht="27.75" x14ac:dyDescent="0.5">
      <c r="A8" s="203" t="s">
        <v>121</v>
      </c>
      <c r="B8" s="202"/>
      <c r="C8" s="48"/>
      <c r="D8" s="47"/>
      <c r="E8" s="47"/>
      <c r="F8" s="46"/>
      <c r="G8" s="46"/>
      <c r="H8" s="46"/>
    </row>
    <row r="9" spans="1:8" s="13" customFormat="1" ht="50.1" customHeight="1" x14ac:dyDescent="0.3">
      <c r="A9" s="232" t="s">
        <v>3</v>
      </c>
      <c r="B9" s="293">
        <v>46139</v>
      </c>
      <c r="C9" s="232" t="s">
        <v>4</v>
      </c>
      <c r="D9" s="233" t="s">
        <v>5</v>
      </c>
      <c r="E9" s="233" t="s">
        <v>6</v>
      </c>
      <c r="F9" s="233" t="s">
        <v>7</v>
      </c>
      <c r="G9" s="233" t="s">
        <v>8</v>
      </c>
      <c r="H9" s="233" t="s">
        <v>9</v>
      </c>
    </row>
    <row r="10" spans="1:8" ht="33" x14ac:dyDescent="0.3">
      <c r="A10" s="355"/>
      <c r="B10" s="64" t="s">
        <v>122</v>
      </c>
      <c r="C10" s="235" t="s">
        <v>123</v>
      </c>
      <c r="D10" s="65">
        <v>160</v>
      </c>
      <c r="E10" s="66">
        <v>130.29</v>
      </c>
      <c r="F10" s="66">
        <v>6.69</v>
      </c>
      <c r="G10" s="66">
        <v>7.71</v>
      </c>
      <c r="H10" s="66">
        <v>7.92</v>
      </c>
    </row>
    <row r="11" spans="1:8" ht="49.5" x14ac:dyDescent="0.3">
      <c r="A11" s="236"/>
      <c r="B11" s="356" t="s">
        <v>124</v>
      </c>
      <c r="C11" s="241" t="s">
        <v>125</v>
      </c>
      <c r="D11" s="357">
        <v>70</v>
      </c>
      <c r="E11" s="358">
        <v>4.03</v>
      </c>
      <c r="F11" s="358">
        <v>3.05</v>
      </c>
      <c r="G11" s="358">
        <v>1.1499999999999999</v>
      </c>
      <c r="H11" s="358">
        <v>3.83</v>
      </c>
    </row>
    <row r="12" spans="1:8" ht="33" x14ac:dyDescent="0.3">
      <c r="A12" s="237" t="s">
        <v>14</v>
      </c>
      <c r="B12" s="356" t="s">
        <v>126</v>
      </c>
      <c r="C12" s="241" t="s">
        <v>127</v>
      </c>
      <c r="D12" s="357">
        <v>50</v>
      </c>
      <c r="E12" s="358">
        <v>38.9</v>
      </c>
      <c r="F12" s="358">
        <v>4.3899999999999997</v>
      </c>
      <c r="G12" s="358">
        <v>1.61</v>
      </c>
      <c r="H12" s="358">
        <v>1.23</v>
      </c>
    </row>
    <row r="13" spans="1:8" ht="19.5" x14ac:dyDescent="0.3">
      <c r="A13" s="237"/>
      <c r="B13" s="356" t="s">
        <v>128</v>
      </c>
      <c r="C13" s="241"/>
      <c r="D13" s="130">
        <v>50</v>
      </c>
      <c r="E13" s="130">
        <v>17.2</v>
      </c>
      <c r="F13" s="130">
        <v>3.07</v>
      </c>
      <c r="G13" s="130">
        <v>0.10300000000000001</v>
      </c>
      <c r="H13" s="130">
        <v>1.0300000000000002</v>
      </c>
    </row>
    <row r="14" spans="1:8" ht="18.95" customHeight="1" x14ac:dyDescent="0.35">
      <c r="A14" s="244"/>
      <c r="B14" s="359" t="s">
        <v>129</v>
      </c>
      <c r="C14" s="360" t="s">
        <v>130</v>
      </c>
      <c r="D14" s="302">
        <v>80</v>
      </c>
      <c r="E14" s="302">
        <v>107.2</v>
      </c>
      <c r="F14" s="302">
        <v>21.76</v>
      </c>
      <c r="G14" s="302">
        <v>8.0000000000000004E-4</v>
      </c>
      <c r="H14" s="302">
        <v>3.3039999999999998</v>
      </c>
    </row>
    <row r="15" spans="1:8" ht="18.95" customHeight="1" x14ac:dyDescent="0.35">
      <c r="A15" s="244"/>
      <c r="B15" s="149" t="s">
        <v>91</v>
      </c>
      <c r="C15" s="360" t="s">
        <v>131</v>
      </c>
      <c r="D15" s="150">
        <v>80</v>
      </c>
      <c r="E15" s="150">
        <v>70.400000000000006</v>
      </c>
      <c r="F15" s="150">
        <v>13.5</v>
      </c>
      <c r="G15" s="150">
        <v>0.498</v>
      </c>
      <c r="H15" s="150">
        <v>2.42</v>
      </c>
    </row>
    <row r="16" spans="1:8" ht="19.5" x14ac:dyDescent="0.35">
      <c r="A16" s="244"/>
      <c r="B16" s="361" t="s">
        <v>132</v>
      </c>
      <c r="C16" s="245" t="s">
        <v>133</v>
      </c>
      <c r="D16" s="362">
        <v>100</v>
      </c>
      <c r="E16" s="362">
        <v>39</v>
      </c>
      <c r="F16" s="362">
        <v>9.4380000000000006</v>
      </c>
      <c r="G16" s="362">
        <v>0.20499999999999999</v>
      </c>
      <c r="H16" s="362">
        <v>1.02</v>
      </c>
    </row>
    <row r="17" spans="1:23" ht="18.95" customHeight="1" x14ac:dyDescent="0.35">
      <c r="A17" s="244"/>
      <c r="B17" s="361" t="s">
        <v>134</v>
      </c>
      <c r="C17" s="363" t="s">
        <v>135</v>
      </c>
      <c r="D17" s="150">
        <v>100</v>
      </c>
      <c r="E17" s="150">
        <v>22.3</v>
      </c>
      <c r="F17" s="150">
        <v>3.95</v>
      </c>
      <c r="G17" s="150">
        <v>0.10000000000000002</v>
      </c>
      <c r="H17" s="150">
        <v>0.75000000000000011</v>
      </c>
    </row>
    <row r="18" spans="1:23" ht="18.95" customHeight="1" x14ac:dyDescent="0.35">
      <c r="A18" s="244"/>
      <c r="B18" s="364" t="s">
        <v>136</v>
      </c>
      <c r="C18" s="363"/>
      <c r="D18" s="150">
        <v>100</v>
      </c>
      <c r="E18" s="150">
        <v>54.502666666666663</v>
      </c>
      <c r="F18" s="150">
        <v>12.290000000000001</v>
      </c>
      <c r="G18" s="150">
        <v>0.56666666666666676</v>
      </c>
      <c r="H18" s="150">
        <v>1.9333333333333336</v>
      </c>
    </row>
    <row r="19" spans="1:23" ht="18.95" customHeight="1" x14ac:dyDescent="0.35">
      <c r="A19" s="244"/>
      <c r="B19" s="365" t="s">
        <v>28</v>
      </c>
      <c r="C19" s="245" t="s">
        <v>29</v>
      </c>
      <c r="D19" s="366">
        <v>5</v>
      </c>
      <c r="E19" s="366">
        <v>35.25</v>
      </c>
      <c r="F19" s="366">
        <v>0.03</v>
      </c>
      <c r="G19" s="366">
        <v>3.9</v>
      </c>
      <c r="H19" s="366">
        <v>0.01</v>
      </c>
    </row>
    <row r="20" spans="1:23" ht="18.95" customHeight="1" x14ac:dyDescent="0.35">
      <c r="A20" s="236"/>
      <c r="B20" s="8" t="s">
        <v>30</v>
      </c>
      <c r="C20" s="248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36" t="s">
        <v>32</v>
      </c>
      <c r="B21" s="367" t="s">
        <v>137</v>
      </c>
      <c r="C21" s="241"/>
      <c r="D21" s="368">
        <v>50</v>
      </c>
      <c r="E21" s="366"/>
      <c r="F21" s="366"/>
      <c r="G21" s="366"/>
      <c r="H21" s="366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69"/>
      <c r="B22" s="359" t="s">
        <v>34</v>
      </c>
      <c r="C22" s="245"/>
      <c r="D22" s="366">
        <v>30</v>
      </c>
      <c r="E22" s="366">
        <v>72.674999999999997</v>
      </c>
      <c r="F22" s="366">
        <v>13.574999999999999</v>
      </c>
      <c r="G22" s="366">
        <v>0.46499999999999991</v>
      </c>
      <c r="H22" s="366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69"/>
      <c r="B23" s="365" t="s">
        <v>138</v>
      </c>
      <c r="C23" s="240"/>
      <c r="D23" s="366">
        <v>100</v>
      </c>
      <c r="E23" s="362">
        <v>39.975999999999999</v>
      </c>
      <c r="F23" s="362">
        <v>11.94</v>
      </c>
      <c r="G23" s="362">
        <v>0</v>
      </c>
      <c r="H23" s="362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9"/>
      <c r="B24" s="6"/>
      <c r="C24" s="6" t="s">
        <v>36</v>
      </c>
      <c r="D24" s="250"/>
      <c r="E24" s="251">
        <f>SUM(E10:E23)</f>
        <v>692.60036666666667</v>
      </c>
      <c r="F24" s="251">
        <f>SUM(F10:F23)</f>
        <v>104.96300000000001</v>
      </c>
      <c r="G24" s="251">
        <f>SUM(G10:G23)</f>
        <v>21.465166666666665</v>
      </c>
      <c r="H24" s="251">
        <f>SUM(H10:H23)</f>
        <v>29.180633333333336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252" t="str">
        <f>A8</f>
        <v>18. nädal</v>
      </c>
      <c r="B25" s="197"/>
      <c r="C25" s="6"/>
      <c r="D25" s="250"/>
      <c r="E25" s="251"/>
      <c r="F25" s="251"/>
      <c r="G25" s="251"/>
      <c r="H25" s="25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232" t="s">
        <v>37</v>
      </c>
      <c r="B26" s="253">
        <f>B9+1</f>
        <v>46140</v>
      </c>
      <c r="C26" s="232" t="s">
        <v>4</v>
      </c>
      <c r="D26" s="233" t="s">
        <v>5</v>
      </c>
      <c r="E26" s="233" t="s">
        <v>6</v>
      </c>
      <c r="F26" s="233" t="s">
        <v>7</v>
      </c>
      <c r="G26" s="233" t="s">
        <v>8</v>
      </c>
      <c r="H26" s="233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370"/>
      <c r="B27" s="255" t="s">
        <v>139</v>
      </c>
      <c r="C27" s="238" t="s">
        <v>140</v>
      </c>
      <c r="D27" s="262">
        <v>100</v>
      </c>
      <c r="E27" s="262">
        <v>82.8</v>
      </c>
      <c r="F27" s="262">
        <v>6.34</v>
      </c>
      <c r="G27" s="262">
        <v>4.6399999999999997</v>
      </c>
      <c r="H27" s="262">
        <v>3.34</v>
      </c>
      <c r="I27" s="9"/>
      <c r="J27" s="53"/>
      <c r="K27" s="71"/>
      <c r="L27" s="50"/>
      <c r="M27" s="50"/>
      <c r="N27" s="50"/>
      <c r="O27" s="50"/>
      <c r="P27" s="50"/>
      <c r="Q27" s="16"/>
      <c r="R27" s="16"/>
      <c r="S27" s="16"/>
      <c r="T27" s="16"/>
      <c r="U27" s="16"/>
      <c r="V27" s="16"/>
      <c r="W27" s="16"/>
    </row>
    <row r="28" spans="1:23" ht="33" x14ac:dyDescent="0.3">
      <c r="A28" s="295"/>
      <c r="B28" s="255" t="s">
        <v>141</v>
      </c>
      <c r="C28" s="238" t="s">
        <v>142</v>
      </c>
      <c r="D28" s="371">
        <v>100</v>
      </c>
      <c r="E28" s="262">
        <v>64.400000000000006</v>
      </c>
      <c r="F28" s="262">
        <v>8.41</v>
      </c>
      <c r="G28" s="262">
        <v>2.1800000000000002</v>
      </c>
      <c r="H28" s="262">
        <v>2.1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">
      <c r="A29" s="296" t="s">
        <v>14</v>
      </c>
      <c r="B29" s="255" t="s">
        <v>143</v>
      </c>
      <c r="C29" s="238" t="s">
        <v>144</v>
      </c>
      <c r="D29" s="261">
        <v>100</v>
      </c>
      <c r="E29" s="262">
        <v>91.3</v>
      </c>
      <c r="F29" s="262">
        <v>12.7</v>
      </c>
      <c r="G29" s="262">
        <v>1.51</v>
      </c>
      <c r="H29" s="262">
        <v>4.51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9" customFormat="1" ht="18.95" customHeight="1" x14ac:dyDescent="0.3">
      <c r="A30" s="295"/>
      <c r="B30" s="255" t="s">
        <v>496</v>
      </c>
      <c r="C30" s="372" t="s">
        <v>145</v>
      </c>
      <c r="D30" s="261">
        <v>160</v>
      </c>
      <c r="E30" s="262">
        <v>269</v>
      </c>
      <c r="F30" s="262">
        <v>41.5</v>
      </c>
      <c r="G30" s="262">
        <v>7.11</v>
      </c>
      <c r="H30" s="262">
        <v>8.32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296" t="s">
        <v>32</v>
      </c>
      <c r="B31" s="255" t="s">
        <v>33</v>
      </c>
      <c r="C31" s="241"/>
      <c r="D31" s="373">
        <v>50</v>
      </c>
      <c r="E31" s="374"/>
      <c r="F31" s="374"/>
      <c r="G31" s="374"/>
      <c r="H31" s="374"/>
      <c r="I31" s="21"/>
      <c r="J31" s="20"/>
      <c r="K31" s="20"/>
      <c r="L31" s="20"/>
      <c r="M31" s="20"/>
      <c r="N31" s="20"/>
      <c r="O31" s="20"/>
      <c r="P31" s="22"/>
    </row>
    <row r="32" spans="1:23" s="19" customFormat="1" ht="19.5" x14ac:dyDescent="0.3">
      <c r="A32" s="296"/>
      <c r="B32" s="255" t="s">
        <v>34</v>
      </c>
      <c r="C32" s="245"/>
      <c r="D32" s="374">
        <v>50</v>
      </c>
      <c r="E32" s="374">
        <v>123.1</v>
      </c>
      <c r="F32" s="374">
        <v>26.15</v>
      </c>
      <c r="G32" s="374">
        <v>1</v>
      </c>
      <c r="H32" s="374">
        <v>3.5750000000000002</v>
      </c>
      <c r="I32" s="21"/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294"/>
      <c r="B33" s="255" t="s">
        <v>146</v>
      </c>
      <c r="C33" s="241"/>
      <c r="D33" s="374">
        <v>100</v>
      </c>
      <c r="E33" s="374">
        <v>27.3</v>
      </c>
      <c r="F33" s="374">
        <v>4.24</v>
      </c>
      <c r="G33" s="374">
        <v>0.2</v>
      </c>
      <c r="H33" s="374">
        <v>1.1299999999999999</v>
      </c>
      <c r="I33" s="21"/>
      <c r="J33" s="20"/>
      <c r="K33" s="20"/>
      <c r="L33" s="20"/>
      <c r="M33" s="20"/>
      <c r="N33" s="20"/>
      <c r="O33" s="20"/>
      <c r="P33" s="20"/>
    </row>
    <row r="34" spans="1:22" s="13" customFormat="1" ht="18.95" customHeight="1" x14ac:dyDescent="0.3">
      <c r="A34" s="329"/>
      <c r="B34" s="6"/>
      <c r="C34" s="6" t="s">
        <v>36</v>
      </c>
      <c r="D34" s="263"/>
      <c r="E34" s="264">
        <f>SUM(E27:E33)</f>
        <v>657.9</v>
      </c>
      <c r="F34" s="264">
        <f>SUM(F27:F33)</f>
        <v>99.339999999999989</v>
      </c>
      <c r="G34" s="264">
        <f>SUM(G27:G33)</f>
        <v>16.64</v>
      </c>
      <c r="H34" s="264">
        <f>SUM(H27:H33)</f>
        <v>22.974999999999998</v>
      </c>
      <c r="O34" s="17"/>
      <c r="P34" s="17"/>
      <c r="Q34" s="17"/>
      <c r="R34" s="17"/>
      <c r="S34" s="17"/>
      <c r="T34" s="17"/>
      <c r="U34" s="17"/>
      <c r="V34" s="17"/>
    </row>
    <row r="35" spans="1:22" s="13" customFormat="1" ht="27.75" x14ac:dyDescent="0.5">
      <c r="A35" s="252" t="str">
        <f>A8</f>
        <v>18. nädal</v>
      </c>
      <c r="B35" s="777"/>
      <c r="C35" s="778"/>
      <c r="D35" s="778"/>
      <c r="E35" s="778"/>
      <c r="F35" s="778"/>
      <c r="G35" s="778"/>
      <c r="H35" s="779"/>
      <c r="O35" s="17"/>
      <c r="P35" s="17"/>
      <c r="Q35" s="17"/>
      <c r="R35" s="17"/>
      <c r="S35" s="17"/>
      <c r="T35" s="17"/>
      <c r="U35" s="17"/>
      <c r="V35" s="17"/>
    </row>
    <row r="36" spans="1:22" ht="50.1" customHeight="1" x14ac:dyDescent="0.3">
      <c r="A36" s="232" t="s">
        <v>48</v>
      </c>
      <c r="B36" s="253">
        <f>B9+2</f>
        <v>46141</v>
      </c>
      <c r="C36" s="232" t="s">
        <v>4</v>
      </c>
      <c r="D36" s="233" t="s">
        <v>5</v>
      </c>
      <c r="E36" s="233" t="s">
        <v>6</v>
      </c>
      <c r="F36" s="233" t="s">
        <v>7</v>
      </c>
      <c r="G36" s="233" t="s">
        <v>8</v>
      </c>
      <c r="H36" s="233" t="s">
        <v>9</v>
      </c>
      <c r="O36" s="16"/>
      <c r="P36" s="16"/>
      <c r="Q36" s="16"/>
      <c r="R36" s="16"/>
      <c r="S36" s="16"/>
      <c r="T36" s="16"/>
      <c r="U36" s="16"/>
      <c r="V36" s="16"/>
    </row>
    <row r="37" spans="1:22" s="13" customFormat="1" ht="39" x14ac:dyDescent="0.3">
      <c r="A37" s="334"/>
      <c r="B37" s="255" t="s">
        <v>542</v>
      </c>
      <c r="C37" s="241" t="s">
        <v>543</v>
      </c>
      <c r="D37" s="357">
        <v>75</v>
      </c>
      <c r="E37" s="358">
        <v>231</v>
      </c>
      <c r="F37" s="358">
        <v>18.600000000000001</v>
      </c>
      <c r="G37" s="358">
        <v>6.43</v>
      </c>
      <c r="H37" s="358">
        <v>9.65</v>
      </c>
      <c r="J37" s="17"/>
      <c r="K37" s="17"/>
      <c r="L37" s="17"/>
      <c r="M37" s="17"/>
      <c r="N37" s="17"/>
      <c r="O37" s="17"/>
      <c r="P37" s="18"/>
      <c r="Q37" s="18"/>
      <c r="R37" s="18"/>
      <c r="S37" s="18"/>
      <c r="T37" s="17"/>
      <c r="U37" s="17"/>
      <c r="V37" s="17"/>
    </row>
    <row r="38" spans="1:22" s="13" customFormat="1" ht="33" x14ac:dyDescent="0.3">
      <c r="A38" s="236"/>
      <c r="B38" s="255" t="s">
        <v>147</v>
      </c>
      <c r="C38" s="375" t="s">
        <v>148</v>
      </c>
      <c r="D38" s="142">
        <v>50</v>
      </c>
      <c r="E38" s="130">
        <v>73.900000000000006</v>
      </c>
      <c r="F38" s="130">
        <v>4.75</v>
      </c>
      <c r="G38" s="130">
        <v>3.65</v>
      </c>
      <c r="H38" s="130">
        <v>5.0999999999999996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33" x14ac:dyDescent="0.3">
      <c r="A39" s="270" t="s">
        <v>14</v>
      </c>
      <c r="B39" s="132" t="s">
        <v>149</v>
      </c>
      <c r="C39" s="241" t="s">
        <v>150</v>
      </c>
      <c r="D39" s="142">
        <v>50</v>
      </c>
      <c r="E39" s="130">
        <v>50.165500000000002</v>
      </c>
      <c r="F39" s="130">
        <v>8.3475000000000001</v>
      </c>
      <c r="G39" s="130">
        <v>1.4325000000000001</v>
      </c>
      <c r="H39" s="130">
        <v>1.855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9.5" x14ac:dyDescent="0.3">
      <c r="A40" s="334"/>
      <c r="B40" s="376" t="s">
        <v>151</v>
      </c>
      <c r="C40" s="241" t="s">
        <v>152</v>
      </c>
      <c r="D40" s="377">
        <v>50</v>
      </c>
      <c r="E40" s="378">
        <v>59.125999999999998</v>
      </c>
      <c r="F40" s="378">
        <v>4.077</v>
      </c>
      <c r="G40" s="378">
        <v>3.9460000000000002</v>
      </c>
      <c r="H40" s="378">
        <v>1.873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334"/>
      <c r="B41" s="132" t="s">
        <v>153</v>
      </c>
      <c r="C41" s="272" t="s">
        <v>154</v>
      </c>
      <c r="D41" s="266">
        <v>50</v>
      </c>
      <c r="E41" s="266">
        <v>35.299999999999997</v>
      </c>
      <c r="F41" s="266">
        <v>5.55</v>
      </c>
      <c r="G41" s="266">
        <v>0.72499999999999998</v>
      </c>
      <c r="H41" s="266">
        <v>0.72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5">
      <c r="A42" s="236"/>
      <c r="B42" s="361" t="s">
        <v>155</v>
      </c>
      <c r="C42" s="241" t="s">
        <v>156</v>
      </c>
      <c r="D42" s="362">
        <v>80</v>
      </c>
      <c r="E42" s="362">
        <v>61.227200000000003</v>
      </c>
      <c r="F42" s="362">
        <v>12.676799999999998</v>
      </c>
      <c r="G42" s="362">
        <v>0.48800000000000004</v>
      </c>
      <c r="H42" s="362">
        <v>1.8903999999999999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s="13" customFormat="1" ht="18.95" customHeight="1" x14ac:dyDescent="0.35">
      <c r="A43" s="236"/>
      <c r="B43" s="379" t="s">
        <v>76</v>
      </c>
      <c r="C43" s="380" t="s">
        <v>77</v>
      </c>
      <c r="D43" s="381">
        <v>80</v>
      </c>
      <c r="E43" s="381">
        <v>142</v>
      </c>
      <c r="F43" s="381">
        <v>27.3</v>
      </c>
      <c r="G43" s="381">
        <v>0.92</v>
      </c>
      <c r="H43" s="381">
        <v>4.72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s="13" customFormat="1" ht="18.95" customHeight="1" x14ac:dyDescent="0.3">
      <c r="A44" s="236"/>
      <c r="B44" s="382" t="s">
        <v>157</v>
      </c>
      <c r="C44" s="248" t="s">
        <v>158</v>
      </c>
      <c r="D44" s="383">
        <v>100</v>
      </c>
      <c r="E44" s="383">
        <v>20.12</v>
      </c>
      <c r="F44" s="383">
        <v>4.76</v>
      </c>
      <c r="G44" s="383">
        <v>0.06</v>
      </c>
      <c r="H44" s="383">
        <v>0.98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236"/>
      <c r="B45" s="384" t="s">
        <v>159</v>
      </c>
      <c r="C45" s="385" t="s">
        <v>160</v>
      </c>
      <c r="D45" s="266">
        <v>100</v>
      </c>
      <c r="E45" s="266">
        <v>59.9</v>
      </c>
      <c r="F45" s="266">
        <v>5.72</v>
      </c>
      <c r="G45" s="266">
        <v>3.15</v>
      </c>
      <c r="H45" s="266">
        <v>0.82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236"/>
      <c r="B46" s="382" t="s">
        <v>161</v>
      </c>
      <c r="C46" s="248"/>
      <c r="D46" s="266">
        <v>100</v>
      </c>
      <c r="E46" s="266">
        <v>44.16</v>
      </c>
      <c r="F46" s="266">
        <v>10.52</v>
      </c>
      <c r="G46" s="266">
        <v>0.42</v>
      </c>
      <c r="H46" s="266">
        <v>1.34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244"/>
      <c r="B47" s="382" t="s">
        <v>28</v>
      </c>
      <c r="C47" s="245" t="s">
        <v>29</v>
      </c>
      <c r="D47" s="383">
        <v>10</v>
      </c>
      <c r="E47" s="383">
        <v>64.378799999999998</v>
      </c>
      <c r="F47" s="383">
        <v>0.19410000000000002</v>
      </c>
      <c r="G47" s="383">
        <v>7.0611000000000006</v>
      </c>
      <c r="H47" s="383">
        <v>2.7100000000000003E-2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244"/>
      <c r="B48" s="34" t="s">
        <v>30</v>
      </c>
      <c r="C48" s="248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236" t="s">
        <v>32</v>
      </c>
      <c r="B49" s="382" t="s">
        <v>137</v>
      </c>
      <c r="C49" s="245"/>
      <c r="D49" s="386">
        <v>50</v>
      </c>
      <c r="E49" s="383"/>
      <c r="F49" s="383"/>
      <c r="G49" s="383"/>
      <c r="H49" s="383"/>
    </row>
    <row r="50" spans="1:15" ht="18.95" customHeight="1" x14ac:dyDescent="0.3">
      <c r="A50" s="244"/>
      <c r="B50" s="255" t="s">
        <v>34</v>
      </c>
      <c r="C50" s="245"/>
      <c r="D50" s="383">
        <v>30</v>
      </c>
      <c r="E50" s="383">
        <v>72.674999999999997</v>
      </c>
      <c r="F50" s="383">
        <v>13.574999999999999</v>
      </c>
      <c r="G50" s="383">
        <v>0.46499999999999991</v>
      </c>
      <c r="H50" s="383">
        <v>2.6099999999999994</v>
      </c>
    </row>
    <row r="51" spans="1:15" ht="18.95" customHeight="1" x14ac:dyDescent="0.3">
      <c r="A51" s="244"/>
      <c r="B51" s="96" t="s">
        <v>83</v>
      </c>
      <c r="C51" s="242"/>
      <c r="D51" s="225">
        <v>100</v>
      </c>
      <c r="E51" s="387">
        <v>30.1</v>
      </c>
      <c r="F51" s="387">
        <v>5.9</v>
      </c>
      <c r="G51" s="387">
        <v>0.1</v>
      </c>
      <c r="H51" s="387">
        <v>0.8</v>
      </c>
    </row>
    <row r="52" spans="1:15" s="13" customFormat="1" ht="18.95" customHeight="1" x14ac:dyDescent="0.3">
      <c r="A52" s="329"/>
      <c r="B52" s="6"/>
      <c r="C52" s="6" t="s">
        <v>36</v>
      </c>
      <c r="D52" s="261"/>
      <c r="E52" s="330">
        <f>SUM(E37:E51)</f>
        <v>1004.9291999999998</v>
      </c>
      <c r="F52" s="330">
        <f>SUM(F37:F51)</f>
        <v>123.25040000000001</v>
      </c>
      <c r="G52" s="330">
        <f>SUM(G37:G51)</f>
        <v>34.004300000000008</v>
      </c>
      <c r="H52" s="330">
        <f>SUM(H37:H51)</f>
        <v>35.208799999999997</v>
      </c>
      <c r="J52" s="12"/>
      <c r="K52" s="11"/>
      <c r="L52" s="11"/>
      <c r="M52" s="11"/>
      <c r="N52" s="11"/>
      <c r="O52" s="11"/>
    </row>
    <row r="53" spans="1:15" s="13" customFormat="1" ht="27.75" x14ac:dyDescent="0.5">
      <c r="A53" s="252" t="str">
        <f>A8</f>
        <v>18. nädal</v>
      </c>
      <c r="B53" s="777"/>
      <c r="C53" s="778"/>
      <c r="D53" s="778"/>
      <c r="E53" s="778"/>
      <c r="F53" s="778"/>
      <c r="G53" s="778"/>
      <c r="H53" s="779"/>
      <c r="J53" s="12"/>
      <c r="K53" s="11"/>
      <c r="L53" s="11"/>
      <c r="M53" s="11"/>
      <c r="N53" s="11"/>
      <c r="O53" s="11"/>
    </row>
    <row r="54" spans="1:15" ht="50.1" customHeight="1" x14ac:dyDescent="0.3">
      <c r="A54" s="232" t="s">
        <v>70</v>
      </c>
      <c r="B54" s="253">
        <f>B9+3</f>
        <v>46142</v>
      </c>
      <c r="C54" s="232" t="s">
        <v>4</v>
      </c>
      <c r="D54" s="233" t="s">
        <v>5</v>
      </c>
      <c r="E54" s="233" t="s">
        <v>6</v>
      </c>
      <c r="F54" s="233" t="s">
        <v>7</v>
      </c>
      <c r="G54" s="233" t="s">
        <v>8</v>
      </c>
      <c r="H54" s="233" t="s">
        <v>9</v>
      </c>
    </row>
    <row r="55" spans="1:15" ht="30.95" customHeight="1" x14ac:dyDescent="0.3">
      <c r="A55" s="334"/>
      <c r="B55" s="255" t="s">
        <v>162</v>
      </c>
      <c r="C55" s="235" t="s">
        <v>163</v>
      </c>
      <c r="D55" s="45">
        <v>70</v>
      </c>
      <c r="E55" s="44">
        <v>60.7</v>
      </c>
      <c r="F55" s="44">
        <v>3.28</v>
      </c>
      <c r="G55" s="44">
        <v>3.76</v>
      </c>
      <c r="H55" s="44">
        <v>2.63</v>
      </c>
    </row>
    <row r="56" spans="1:15" ht="30.95" customHeight="1" x14ac:dyDescent="0.3">
      <c r="A56" s="236"/>
      <c r="B56" s="255" t="s">
        <v>164</v>
      </c>
      <c r="C56" s="235" t="s">
        <v>165</v>
      </c>
      <c r="D56" s="45">
        <v>70</v>
      </c>
      <c r="E56" s="44">
        <v>47.8</v>
      </c>
      <c r="F56" s="44">
        <v>4.3099999999999996</v>
      </c>
      <c r="G56" s="44">
        <v>1.48</v>
      </c>
      <c r="H56" s="44">
        <v>3.38</v>
      </c>
    </row>
    <row r="57" spans="1:15" ht="33" x14ac:dyDescent="0.3">
      <c r="A57" s="236" t="s">
        <v>14</v>
      </c>
      <c r="B57" s="255" t="s">
        <v>166</v>
      </c>
      <c r="C57" s="235" t="s">
        <v>167</v>
      </c>
      <c r="D57" s="388">
        <v>50</v>
      </c>
      <c r="E57" s="266">
        <v>30.7</v>
      </c>
      <c r="F57" s="266">
        <v>2.4900000000000002</v>
      </c>
      <c r="G57" s="266">
        <v>1.6</v>
      </c>
      <c r="H57" s="266">
        <v>0.89300000000000002</v>
      </c>
    </row>
    <row r="58" spans="1:15" ht="19.5" x14ac:dyDescent="0.3">
      <c r="A58" s="236"/>
      <c r="B58" s="129" t="s">
        <v>57</v>
      </c>
      <c r="C58" s="272" t="s">
        <v>58</v>
      </c>
      <c r="D58" s="130">
        <v>50</v>
      </c>
      <c r="E58" s="130">
        <v>29.5</v>
      </c>
      <c r="F58" s="130">
        <v>1.68</v>
      </c>
      <c r="G58" s="130">
        <v>0.8</v>
      </c>
      <c r="H58" s="130">
        <v>2.7</v>
      </c>
    </row>
    <row r="59" spans="1:15" ht="19.5" x14ac:dyDescent="0.3">
      <c r="A59" s="389"/>
      <c r="B59" s="34" t="s">
        <v>168</v>
      </c>
      <c r="C59" s="248"/>
      <c r="D59" s="33">
        <v>80</v>
      </c>
      <c r="E59" s="33">
        <v>58</v>
      </c>
      <c r="F59" s="33">
        <v>13.2</v>
      </c>
      <c r="G59" s="33">
        <v>0.08</v>
      </c>
      <c r="H59" s="33">
        <v>1.5199999999999998</v>
      </c>
    </row>
    <row r="60" spans="1:15" ht="18.95" customHeight="1" x14ac:dyDescent="0.35">
      <c r="A60" s="334"/>
      <c r="B60" s="149" t="s">
        <v>91</v>
      </c>
      <c r="C60" s="360" t="s">
        <v>131</v>
      </c>
      <c r="D60" s="150">
        <v>80</v>
      </c>
      <c r="E60" s="150">
        <v>70.400000000000006</v>
      </c>
      <c r="F60" s="150">
        <v>13.5</v>
      </c>
      <c r="G60" s="150">
        <v>0.498</v>
      </c>
      <c r="H60" s="150">
        <v>2.42</v>
      </c>
      <c r="J60" s="12"/>
      <c r="K60" s="11"/>
      <c r="L60" s="11"/>
      <c r="M60" s="11"/>
      <c r="N60" s="11"/>
      <c r="O60" s="11"/>
    </row>
    <row r="61" spans="1:15" ht="19.5" x14ac:dyDescent="0.35">
      <c r="A61" s="369"/>
      <c r="B61" s="390" t="s">
        <v>169</v>
      </c>
      <c r="C61" s="245" t="s">
        <v>170</v>
      </c>
      <c r="D61" s="391">
        <v>100</v>
      </c>
      <c r="E61" s="362">
        <v>45.3</v>
      </c>
      <c r="F61" s="362">
        <v>8.64</v>
      </c>
      <c r="G61" s="362">
        <v>1.54</v>
      </c>
      <c r="H61" s="362">
        <v>0.57999999999999996</v>
      </c>
    </row>
    <row r="62" spans="1:15" ht="18.95" customHeight="1" x14ac:dyDescent="0.35">
      <c r="A62" s="369"/>
      <c r="B62" s="390" t="s">
        <v>171</v>
      </c>
      <c r="C62" s="245" t="s">
        <v>172</v>
      </c>
      <c r="D62" s="150">
        <v>100</v>
      </c>
      <c r="E62" s="150">
        <v>59.6</v>
      </c>
      <c r="F62" s="150">
        <v>8.2799999999999994</v>
      </c>
      <c r="G62" s="150">
        <v>1.6719999999999999</v>
      </c>
      <c r="H62" s="150">
        <v>1.8320000000000001</v>
      </c>
    </row>
    <row r="63" spans="1:15" ht="18.95" customHeight="1" x14ac:dyDescent="0.35">
      <c r="A63" s="369"/>
      <c r="B63" s="390" t="s">
        <v>173</v>
      </c>
      <c r="C63" s="235"/>
      <c r="D63" s="150">
        <v>100</v>
      </c>
      <c r="E63" s="150">
        <v>48.8</v>
      </c>
      <c r="F63" s="150">
        <v>6.14</v>
      </c>
      <c r="G63" s="150">
        <v>0.33400000000000002</v>
      </c>
      <c r="H63" s="150">
        <v>3.16</v>
      </c>
    </row>
    <row r="64" spans="1:15" ht="18.95" customHeight="1" x14ac:dyDescent="0.35">
      <c r="A64" s="369"/>
      <c r="B64" s="390" t="s">
        <v>28</v>
      </c>
      <c r="C64" s="245" t="s">
        <v>29</v>
      </c>
      <c r="D64" s="391">
        <v>5</v>
      </c>
      <c r="E64" s="362">
        <v>35.25</v>
      </c>
      <c r="F64" s="362">
        <v>0.03</v>
      </c>
      <c r="G64" s="362">
        <v>3.9</v>
      </c>
      <c r="H64" s="362">
        <v>0.01</v>
      </c>
    </row>
    <row r="65" spans="1:17" ht="18.95" customHeight="1" x14ac:dyDescent="0.35">
      <c r="A65" s="236"/>
      <c r="B65" s="359" t="s">
        <v>30</v>
      </c>
      <c r="C65" s="248" t="s">
        <v>31</v>
      </c>
      <c r="D65" s="42">
        <v>10</v>
      </c>
      <c r="E65" s="7">
        <v>60.876700000000007</v>
      </c>
      <c r="F65" s="7">
        <v>1.2800000000000002</v>
      </c>
      <c r="G65" s="7">
        <v>5.1567000000000007</v>
      </c>
      <c r="H65" s="7">
        <v>2.8233000000000001</v>
      </c>
    </row>
    <row r="66" spans="1:17" ht="19.5" x14ac:dyDescent="0.35">
      <c r="A66" s="244"/>
      <c r="B66" s="359" t="s">
        <v>137</v>
      </c>
      <c r="C66" s="241"/>
      <c r="D66" s="392">
        <v>50</v>
      </c>
      <c r="E66" s="366"/>
      <c r="F66" s="366"/>
      <c r="G66" s="366"/>
      <c r="H66" s="366"/>
    </row>
    <row r="67" spans="1:17" ht="19.5" x14ac:dyDescent="0.35">
      <c r="A67" s="359"/>
      <c r="B67" s="359" t="s">
        <v>34</v>
      </c>
      <c r="C67" s="245"/>
      <c r="D67" s="393">
        <v>30</v>
      </c>
      <c r="E67" s="366">
        <v>72.674999999999997</v>
      </c>
      <c r="F67" s="366">
        <v>13.574999999999999</v>
      </c>
      <c r="G67" s="366">
        <v>0.46499999999999991</v>
      </c>
      <c r="H67" s="366">
        <v>2.6099999999999994</v>
      </c>
    </row>
    <row r="68" spans="1:17" ht="18.95" customHeight="1" x14ac:dyDescent="0.35">
      <c r="A68" s="394"/>
      <c r="B68" s="395" t="s">
        <v>35</v>
      </c>
      <c r="C68" s="245"/>
      <c r="D68" s="374">
        <v>100</v>
      </c>
      <c r="E68" s="374">
        <v>48.076000000000001</v>
      </c>
      <c r="F68" s="374">
        <v>13.48</v>
      </c>
      <c r="G68" s="374">
        <v>0</v>
      </c>
      <c r="H68" s="374">
        <v>0</v>
      </c>
    </row>
    <row r="69" spans="1:17" ht="18.95" customHeight="1" x14ac:dyDescent="0.3">
      <c r="A69" s="329"/>
      <c r="B69" s="6"/>
      <c r="C69" s="6" t="s">
        <v>36</v>
      </c>
      <c r="D69" s="302"/>
      <c r="E69" s="396">
        <f>SUM(E55:E68)</f>
        <v>667.67770000000007</v>
      </c>
      <c r="F69" s="396">
        <f>SUM(F55:F68)</f>
        <v>89.885000000000005</v>
      </c>
      <c r="G69" s="396">
        <f>SUM(G55:G68)</f>
        <v>21.285700000000002</v>
      </c>
      <c r="H69" s="396">
        <f>SUM(H55:H68)</f>
        <v>24.558300000000003</v>
      </c>
    </row>
    <row r="70" spans="1:17" ht="27.75" x14ac:dyDescent="0.5">
      <c r="A70" s="252" t="str">
        <f>A8</f>
        <v>18. nädal</v>
      </c>
      <c r="B70" s="777"/>
      <c r="C70" s="778"/>
      <c r="D70" s="778"/>
      <c r="E70" s="778"/>
      <c r="F70" s="778"/>
      <c r="G70" s="778"/>
      <c r="H70" s="779"/>
    </row>
    <row r="71" spans="1:17" ht="50.1" customHeight="1" x14ac:dyDescent="0.3">
      <c r="A71" s="232" t="s">
        <v>84</v>
      </c>
      <c r="B71" s="253">
        <f>B9+4</f>
        <v>46143</v>
      </c>
      <c r="C71" s="232" t="s">
        <v>4</v>
      </c>
      <c r="D71" s="233" t="s">
        <v>5</v>
      </c>
      <c r="E71" s="233" t="s">
        <v>6</v>
      </c>
      <c r="F71" s="233" t="s">
        <v>7</v>
      </c>
      <c r="G71" s="233" t="s">
        <v>8</v>
      </c>
      <c r="H71" s="233" t="s">
        <v>9</v>
      </c>
      <c r="J71" s="176"/>
      <c r="K71" s="67"/>
      <c r="L71" s="84"/>
      <c r="M71" s="68"/>
      <c r="N71" s="68"/>
      <c r="O71" s="68"/>
      <c r="P71" s="68"/>
      <c r="Q71" s="68"/>
    </row>
    <row r="72" spans="1:17" ht="29.25" customHeight="1" x14ac:dyDescent="0.3">
      <c r="A72" s="331"/>
      <c r="B72" s="794" t="e" vm="2">
        <v>#VALUE!</v>
      </c>
      <c r="C72" s="795"/>
      <c r="D72" s="266">
        <v>125</v>
      </c>
      <c r="E72" s="388"/>
      <c r="F72" s="266"/>
      <c r="G72" s="266"/>
      <c r="H72" s="266"/>
      <c r="J72" s="177"/>
      <c r="K72" s="67"/>
      <c r="L72" s="84"/>
      <c r="M72" s="68"/>
      <c r="N72" s="68"/>
      <c r="O72" s="68"/>
      <c r="P72" s="68"/>
      <c r="Q72" s="68"/>
    </row>
    <row r="73" spans="1:17" ht="30.75" customHeight="1" x14ac:dyDescent="0.3">
      <c r="A73" s="236"/>
      <c r="B73" s="796"/>
      <c r="C73" s="797"/>
      <c r="D73" s="266">
        <v>125</v>
      </c>
      <c r="E73" s="388"/>
      <c r="F73" s="266"/>
      <c r="G73" s="266"/>
      <c r="H73" s="266"/>
      <c r="J73" s="177"/>
      <c r="K73" s="53"/>
      <c r="L73" s="84"/>
      <c r="M73" s="85"/>
      <c r="N73" s="85"/>
      <c r="O73" s="85"/>
      <c r="P73" s="85"/>
      <c r="Q73" s="85"/>
    </row>
    <row r="74" spans="1:17" ht="30.75" customHeight="1" x14ac:dyDescent="0.3">
      <c r="A74" s="236" t="s">
        <v>14</v>
      </c>
      <c r="B74" s="796"/>
      <c r="C74" s="797"/>
      <c r="D74" s="246">
        <v>50</v>
      </c>
      <c r="E74" s="397"/>
      <c r="F74" s="246"/>
      <c r="G74" s="246"/>
      <c r="H74" s="246"/>
      <c r="J74" s="177"/>
      <c r="K74" s="53"/>
      <c r="L74" s="52"/>
      <c r="M74" s="85"/>
      <c r="N74" s="85"/>
      <c r="O74" s="85"/>
      <c r="P74" s="85"/>
      <c r="Q74" s="85"/>
    </row>
    <row r="75" spans="1:17" ht="19.5" x14ac:dyDescent="0.3">
      <c r="A75" s="236"/>
      <c r="B75" s="796"/>
      <c r="C75" s="797"/>
      <c r="D75" s="246">
        <v>50</v>
      </c>
      <c r="E75" s="397"/>
      <c r="F75" s="246"/>
      <c r="G75" s="246"/>
      <c r="H75" s="246"/>
      <c r="J75" s="177"/>
      <c r="K75" s="53"/>
      <c r="L75" s="89"/>
      <c r="M75" s="85"/>
      <c r="N75" s="68"/>
      <c r="O75" s="68"/>
      <c r="P75" s="68"/>
      <c r="Q75" s="68"/>
    </row>
    <row r="76" spans="1:17" ht="19.5" x14ac:dyDescent="0.35">
      <c r="A76" s="236"/>
      <c r="B76" s="796"/>
      <c r="C76" s="797"/>
      <c r="D76" s="246">
        <v>50</v>
      </c>
      <c r="E76" s="388"/>
      <c r="F76" s="266"/>
      <c r="G76" s="266"/>
      <c r="H76" s="266"/>
      <c r="J76" s="178"/>
      <c r="K76" s="53"/>
      <c r="L76" s="84"/>
      <c r="M76" s="85"/>
      <c r="N76" s="68"/>
      <c r="O76" s="68"/>
      <c r="P76" s="68"/>
      <c r="Q76" s="68"/>
    </row>
    <row r="77" spans="1:17" ht="18.95" customHeight="1" x14ac:dyDescent="0.35">
      <c r="A77" s="333"/>
      <c r="B77" s="796"/>
      <c r="C77" s="797"/>
      <c r="D77" s="246">
        <v>100</v>
      </c>
      <c r="E77" s="388"/>
      <c r="F77" s="266"/>
      <c r="G77" s="266"/>
      <c r="H77" s="266"/>
      <c r="J77" s="179"/>
      <c r="K77" s="53"/>
      <c r="L77" s="94"/>
      <c r="M77" s="85"/>
      <c r="N77" s="68"/>
      <c r="O77" s="68"/>
      <c r="P77" s="68"/>
      <c r="Q77" s="68"/>
    </row>
    <row r="78" spans="1:17" ht="19.5" x14ac:dyDescent="0.35">
      <c r="A78" s="394"/>
      <c r="B78" s="796"/>
      <c r="C78" s="797"/>
      <c r="D78" s="246">
        <v>50</v>
      </c>
      <c r="E78" s="398"/>
      <c r="F78" s="268"/>
      <c r="G78" s="268"/>
      <c r="H78" s="268"/>
      <c r="I78" s="9"/>
      <c r="J78" s="179"/>
      <c r="K78" s="53"/>
      <c r="L78" s="84"/>
      <c r="M78" s="85"/>
      <c r="N78" s="85"/>
      <c r="O78" s="85"/>
      <c r="P78" s="85"/>
      <c r="Q78" s="85"/>
    </row>
    <row r="79" spans="1:17" ht="18.95" customHeight="1" x14ac:dyDescent="0.35">
      <c r="A79" s="394"/>
      <c r="B79" s="796"/>
      <c r="C79" s="797"/>
      <c r="D79" s="246">
        <v>50</v>
      </c>
      <c r="E79" s="397"/>
      <c r="F79" s="246"/>
      <c r="G79" s="246"/>
      <c r="H79" s="246"/>
      <c r="I79" s="9"/>
      <c r="J79" s="179"/>
      <c r="K79" s="53"/>
      <c r="L79" s="94"/>
      <c r="M79" s="85"/>
      <c r="N79" s="85"/>
      <c r="O79" s="85"/>
      <c r="P79" s="85"/>
      <c r="Q79" s="85"/>
    </row>
    <row r="80" spans="1:17" ht="18.95" customHeight="1" x14ac:dyDescent="0.35">
      <c r="A80" s="394"/>
      <c r="B80" s="796"/>
      <c r="C80" s="797"/>
      <c r="D80" s="246">
        <v>5</v>
      </c>
      <c r="E80" s="397"/>
      <c r="F80" s="246"/>
      <c r="G80" s="246"/>
      <c r="H80" s="246"/>
      <c r="I80" s="9"/>
      <c r="J80" s="179"/>
      <c r="K80" s="53"/>
      <c r="L80" s="180"/>
      <c r="M80" s="85"/>
      <c r="N80" s="68"/>
      <c r="O80" s="68"/>
      <c r="P80" s="68"/>
      <c r="Q80" s="68"/>
    </row>
    <row r="81" spans="1:17" ht="18.95" customHeight="1" x14ac:dyDescent="0.35">
      <c r="A81" s="394"/>
      <c r="B81" s="796"/>
      <c r="C81" s="797"/>
      <c r="D81" s="246">
        <v>10</v>
      </c>
      <c r="E81" s="388"/>
      <c r="F81" s="266"/>
      <c r="G81" s="266"/>
      <c r="H81" s="266"/>
      <c r="J81" s="181"/>
      <c r="K81" s="53"/>
      <c r="L81" s="84"/>
      <c r="M81" s="51"/>
      <c r="N81" s="85"/>
      <c r="O81" s="85"/>
      <c r="P81" s="85"/>
      <c r="Q81" s="85"/>
    </row>
    <row r="82" spans="1:17" ht="18.95" customHeight="1" x14ac:dyDescent="0.35">
      <c r="A82" s="247" t="s">
        <v>32</v>
      </c>
      <c r="B82" s="796"/>
      <c r="C82" s="797"/>
      <c r="D82" s="261">
        <v>50</v>
      </c>
      <c r="E82" s="300"/>
      <c r="F82" s="142"/>
      <c r="G82" s="142"/>
      <c r="H82" s="142"/>
      <c r="J82" s="179"/>
      <c r="K82" s="53"/>
      <c r="L82" s="52"/>
      <c r="M82" s="85"/>
      <c r="N82" s="85"/>
      <c r="O82" s="85"/>
      <c r="P82" s="85"/>
      <c r="Q82" s="85"/>
    </row>
    <row r="83" spans="1:17" ht="19.5" x14ac:dyDescent="0.35">
      <c r="A83" s="394"/>
      <c r="B83" s="796"/>
      <c r="C83" s="797"/>
      <c r="D83" s="246">
        <v>30</v>
      </c>
      <c r="E83" s="299"/>
      <c r="F83" s="374"/>
      <c r="G83" s="374"/>
      <c r="H83" s="374"/>
      <c r="J83" s="179"/>
      <c r="K83" s="53"/>
      <c r="L83" s="94"/>
      <c r="M83" s="85"/>
      <c r="N83" s="85"/>
      <c r="O83" s="85"/>
      <c r="P83" s="85"/>
      <c r="Q83" s="85"/>
    </row>
    <row r="84" spans="1:17" ht="18.95" customHeight="1" x14ac:dyDescent="0.35">
      <c r="A84" s="394"/>
      <c r="B84" s="798"/>
      <c r="C84" s="799"/>
      <c r="D84" s="399">
        <v>100</v>
      </c>
      <c r="E84" s="301"/>
      <c r="F84" s="400"/>
      <c r="G84" s="400"/>
      <c r="H84" s="400"/>
    </row>
    <row r="85" spans="1:17" ht="18.95" customHeight="1" x14ac:dyDescent="0.3">
      <c r="A85" s="329"/>
      <c r="B85" s="6"/>
      <c r="C85" s="6" t="s">
        <v>36</v>
      </c>
      <c r="D85" s="351"/>
      <c r="E85" s="230">
        <f>SUM(E72:E84)</f>
        <v>0</v>
      </c>
      <c r="F85" s="230">
        <f>SUM(F72:F84)</f>
        <v>0</v>
      </c>
      <c r="G85" s="230">
        <f>SUM(G72:G84)</f>
        <v>0</v>
      </c>
      <c r="H85" s="230">
        <f>SUM(H72:H84)</f>
        <v>0</v>
      </c>
    </row>
    <row r="86" spans="1:17" ht="18.95" customHeight="1" x14ac:dyDescent="0.3">
      <c r="A86" s="769" t="s">
        <v>99</v>
      </c>
      <c r="B86" s="770"/>
      <c r="C86" s="770"/>
      <c r="D86" s="771"/>
      <c r="E86" s="275">
        <f>AVERAGE(E24,E34,E52,E69)</f>
        <v>755.77681666666672</v>
      </c>
      <c r="F86" s="275">
        <f t="shared" ref="F86:H86" si="0">AVERAGE(F24,F34,F52,F69)</f>
        <v>104.3596</v>
      </c>
      <c r="G86" s="275">
        <f t="shared" si="0"/>
        <v>23.348791666666667</v>
      </c>
      <c r="H86" s="275">
        <f t="shared" si="0"/>
        <v>27.980683333333332</v>
      </c>
    </row>
    <row r="87" spans="1:17" ht="18.95" customHeight="1" x14ac:dyDescent="0.3">
      <c r="A87" s="144"/>
      <c r="B87" s="3"/>
      <c r="C87" s="772" t="s">
        <v>100</v>
      </c>
      <c r="D87" s="773"/>
      <c r="E87" s="41"/>
      <c r="F87" s="231">
        <f>(F86*4)/E86*100</f>
        <v>55.233025252229993</v>
      </c>
      <c r="G87" s="231">
        <f>(G86*9)/E86*100</f>
        <v>27.804388857389533</v>
      </c>
      <c r="H87" s="231">
        <f>(H86*4)/E86*100</f>
        <v>14.808966200758251</v>
      </c>
    </row>
    <row r="88" spans="1:17" ht="18.95" customHeight="1" x14ac:dyDescent="0.3">
      <c r="A88" s="145"/>
      <c r="B88" s="2"/>
      <c r="C88" s="774" t="s">
        <v>101</v>
      </c>
      <c r="D88" s="775"/>
      <c r="E88" s="352" t="s">
        <v>102</v>
      </c>
      <c r="F88" s="231" t="s">
        <v>103</v>
      </c>
      <c r="G88" s="231" t="s">
        <v>104</v>
      </c>
      <c r="H88" s="231" t="s">
        <v>105</v>
      </c>
    </row>
    <row r="89" spans="1:17" ht="18.95" customHeight="1" x14ac:dyDescent="0.3">
      <c r="A89" s="792" t="s">
        <v>106</v>
      </c>
      <c r="B89" s="792"/>
      <c r="C89" s="792"/>
      <c r="D89" s="792"/>
      <c r="E89" s="766"/>
      <c r="F89" s="766"/>
      <c r="G89" s="766"/>
      <c r="H89" s="766"/>
    </row>
    <row r="90" spans="1:17" ht="18.95" customHeight="1" x14ac:dyDescent="0.3">
      <c r="A90" s="783" t="s">
        <v>107</v>
      </c>
      <c r="B90" s="784"/>
      <c r="C90" s="784"/>
      <c r="D90" s="784"/>
      <c r="E90" s="784"/>
      <c r="F90" s="784"/>
      <c r="G90" s="784"/>
      <c r="H90" s="785"/>
    </row>
    <row r="91" spans="1:17" ht="18.95" customHeight="1" x14ac:dyDescent="0.3">
      <c r="A91" s="800" t="s">
        <v>108</v>
      </c>
      <c r="B91" s="787"/>
      <c r="C91" s="787"/>
      <c r="D91" s="787"/>
      <c r="E91" s="787"/>
      <c r="F91" s="787"/>
      <c r="G91" s="787"/>
      <c r="H91" s="788"/>
    </row>
    <row r="92" spans="1:17" ht="18.95" customHeight="1" x14ac:dyDescent="0.3">
      <c r="A92" s="801" t="s">
        <v>109</v>
      </c>
      <c r="B92" s="790"/>
      <c r="C92" s="790"/>
      <c r="D92" s="790"/>
      <c r="E92" s="790"/>
      <c r="F92" s="790"/>
      <c r="G92" s="790"/>
      <c r="H92" s="791"/>
    </row>
    <row r="93" spans="1:17" ht="18.95" customHeight="1" x14ac:dyDescent="0.3">
      <c r="A93" s="801" t="s">
        <v>110</v>
      </c>
      <c r="B93" s="790"/>
      <c r="C93" s="790"/>
      <c r="D93" s="790"/>
      <c r="E93" s="790"/>
      <c r="F93" s="790"/>
      <c r="G93" s="790"/>
      <c r="H93" s="791"/>
    </row>
    <row r="94" spans="1:17" ht="18.95" customHeight="1" x14ac:dyDescent="0.3">
      <c r="A94" s="801" t="s">
        <v>111</v>
      </c>
      <c r="B94" s="790"/>
      <c r="C94" s="790"/>
      <c r="D94" s="790"/>
      <c r="E94" s="790"/>
      <c r="F94" s="790"/>
      <c r="G94" s="790"/>
      <c r="H94" s="791"/>
    </row>
    <row r="95" spans="1:17" ht="18.95" customHeight="1" x14ac:dyDescent="0.3">
      <c r="A95" s="780" t="s">
        <v>112</v>
      </c>
      <c r="B95" s="780"/>
      <c r="C95" s="780"/>
      <c r="D95" s="780"/>
      <c r="E95" s="780"/>
      <c r="F95" s="780"/>
      <c r="G95" s="780"/>
      <c r="H95" s="780"/>
    </row>
    <row r="96" spans="1:17" ht="18.95" customHeight="1" x14ac:dyDescent="0.3">
      <c r="A96" s="353" t="s">
        <v>113</v>
      </c>
      <c r="B96" s="76" t="s">
        <v>114</v>
      </c>
      <c r="C96" s="76"/>
      <c r="D96" s="76"/>
      <c r="E96" s="77"/>
      <c r="F96" s="77"/>
      <c r="G96" s="77"/>
      <c r="H96" s="354"/>
    </row>
    <row r="97" spans="1:8" ht="18.95" customHeight="1" x14ac:dyDescent="0.3">
      <c r="A97" s="75" t="s">
        <v>115</v>
      </c>
      <c r="B97" s="78" t="s">
        <v>116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147" t="s">
        <v>117</v>
      </c>
      <c r="B98" s="81" t="s">
        <v>118</v>
      </c>
      <c r="C98" s="81"/>
      <c r="D98" s="81"/>
      <c r="E98" s="82"/>
      <c r="F98" s="82"/>
      <c r="G98" s="82"/>
      <c r="H98" s="148"/>
    </row>
    <row r="99" spans="1:8" ht="18.95" customHeight="1" x14ac:dyDescent="0.3">
      <c r="A99" s="781" t="s">
        <v>119</v>
      </c>
      <c r="B99" s="781"/>
      <c r="C99" s="781"/>
      <c r="D99" s="781"/>
      <c r="E99" s="781"/>
      <c r="F99" s="781"/>
      <c r="G99" s="781"/>
      <c r="H99" s="781"/>
    </row>
    <row r="100" spans="1:8" ht="18.95" customHeight="1" x14ac:dyDescent="0.3">
      <c r="A100" s="782" t="s">
        <v>120</v>
      </c>
      <c r="B100" s="782"/>
      <c r="C100" s="782"/>
      <c r="D100" s="782"/>
      <c r="E100" s="782"/>
      <c r="F100" s="782"/>
      <c r="G100" s="782"/>
      <c r="H100" s="782"/>
    </row>
  </sheetData>
  <mergeCells count="19">
    <mergeCell ref="A100:H100"/>
    <mergeCell ref="A90:H90"/>
    <mergeCell ref="A91:H91"/>
    <mergeCell ref="A92:H92"/>
    <mergeCell ref="A93:H93"/>
    <mergeCell ref="A94:H94"/>
    <mergeCell ref="A95:H95"/>
    <mergeCell ref="A99:H99"/>
    <mergeCell ref="A89:H89"/>
    <mergeCell ref="A1:B5"/>
    <mergeCell ref="A7:B7"/>
    <mergeCell ref="A86:D86"/>
    <mergeCell ref="C87:D87"/>
    <mergeCell ref="C88:D88"/>
    <mergeCell ref="A6:B6"/>
    <mergeCell ref="B70:H70"/>
    <mergeCell ref="B53:H53"/>
    <mergeCell ref="B35:H35"/>
    <mergeCell ref="B72:C84"/>
  </mergeCells>
  <pageMargins left="0.25" right="0.25" top="0.75" bottom="0.75" header="0.3" footer="0.3"/>
  <pageSetup paperSize="9" scale="55" fitToHeight="0" orientation="portrait" r:id="rId1"/>
  <rowBreaks count="1" manualBreakCount="1">
    <brk id="5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E1E5-1AD8-4D64-8B37-16A7CD5B826E}">
  <sheetPr>
    <tabColor theme="9" tint="0.79998168889431442"/>
    <pageSetUpPr fitToPage="1"/>
  </sheetPr>
  <dimension ref="A1:W100"/>
  <sheetViews>
    <sheetView zoomScale="80" zoomScaleNormal="80" workbookViewId="0">
      <selection activeCell="O14" sqref="O14"/>
    </sheetView>
  </sheetViews>
  <sheetFormatPr defaultColWidth="9.25" defaultRowHeight="16.5" x14ac:dyDescent="0.3"/>
  <cols>
    <col min="1" max="1" width="25.625" style="1" customWidth="1"/>
    <col min="2" max="2" width="45.625" style="1" customWidth="1"/>
    <col min="3" max="3" width="89.5" style="1" customWidth="1"/>
    <col min="4" max="4" width="15.625" style="1" customWidth="1"/>
    <col min="5" max="8" width="15.625" style="1" hidden="1" customWidth="1"/>
    <col min="9" max="16384" width="9.25" style="1"/>
  </cols>
  <sheetData>
    <row r="1" spans="1:8" ht="18.95" customHeight="1" x14ac:dyDescent="0.3">
      <c r="A1" s="767" t="e" vm="1">
        <v>#VALUE!</v>
      </c>
      <c r="B1" s="767"/>
      <c r="C1" s="30"/>
    </row>
    <row r="2" spans="1:8" ht="18.95" customHeight="1" x14ac:dyDescent="0.3">
      <c r="A2" s="767"/>
      <c r="B2" s="767"/>
      <c r="C2" s="30"/>
    </row>
    <row r="3" spans="1:8" ht="18.95" customHeight="1" x14ac:dyDescent="0.3">
      <c r="A3" s="767"/>
      <c r="B3" s="767"/>
      <c r="C3" s="30"/>
    </row>
    <row r="4" spans="1:8" ht="18.95" customHeight="1" x14ac:dyDescent="0.3">
      <c r="A4" s="767"/>
      <c r="B4" s="767"/>
      <c r="C4" s="30"/>
    </row>
    <row r="5" spans="1:8" ht="18.95" customHeight="1" x14ac:dyDescent="0.3">
      <c r="A5" s="767"/>
      <c r="B5" s="767"/>
      <c r="C5" s="30"/>
    </row>
    <row r="6" spans="1:8" ht="32.25" customHeight="1" x14ac:dyDescent="0.3">
      <c r="A6" s="776" t="s">
        <v>0</v>
      </c>
      <c r="B6" s="776"/>
      <c r="C6" s="30"/>
    </row>
    <row r="7" spans="1:8" ht="32.25" x14ac:dyDescent="0.55000000000000004">
      <c r="A7" s="768" t="s">
        <v>1</v>
      </c>
      <c r="B7" s="768"/>
      <c r="C7" s="28"/>
    </row>
    <row r="8" spans="1:8" ht="27.75" x14ac:dyDescent="0.5">
      <c r="A8" s="201" t="s">
        <v>174</v>
      </c>
      <c r="B8" s="202"/>
      <c r="C8" s="28"/>
      <c r="D8" s="27"/>
      <c r="E8" s="27"/>
    </row>
    <row r="9" spans="1:8" s="13" customFormat="1" ht="50.1" customHeight="1" x14ac:dyDescent="0.3">
      <c r="A9" s="232" t="s">
        <v>3</v>
      </c>
      <c r="B9" s="293">
        <v>46146</v>
      </c>
      <c r="C9" s="232" t="s">
        <v>4</v>
      </c>
      <c r="D9" s="233" t="s">
        <v>5</v>
      </c>
      <c r="E9" s="233" t="s">
        <v>6</v>
      </c>
      <c r="F9" s="233" t="s">
        <v>7</v>
      </c>
      <c r="G9" s="233" t="s">
        <v>8</v>
      </c>
      <c r="H9" s="233" t="s">
        <v>9</v>
      </c>
    </row>
    <row r="10" spans="1:8" ht="33" x14ac:dyDescent="0.3">
      <c r="A10" s="234"/>
      <c r="B10" s="62" t="s">
        <v>175</v>
      </c>
      <c r="C10" s="235" t="s">
        <v>176</v>
      </c>
      <c r="D10" s="40">
        <v>70</v>
      </c>
      <c r="E10" s="40">
        <v>60.4</v>
      </c>
      <c r="F10" s="40">
        <v>3.25</v>
      </c>
      <c r="G10" s="40">
        <v>3.04</v>
      </c>
      <c r="H10" s="40">
        <v>4.63</v>
      </c>
    </row>
    <row r="11" spans="1:8" ht="33" x14ac:dyDescent="0.3">
      <c r="A11" s="236"/>
      <c r="B11" s="34" t="s">
        <v>177</v>
      </c>
      <c r="C11" s="235" t="s">
        <v>178</v>
      </c>
      <c r="D11" s="33">
        <v>70</v>
      </c>
      <c r="E11" s="40">
        <v>71.5</v>
      </c>
      <c r="F11" s="40">
        <v>2.25</v>
      </c>
      <c r="G11" s="40">
        <v>5.55</v>
      </c>
      <c r="H11" s="40">
        <v>2.96</v>
      </c>
    </row>
    <row r="12" spans="1:8" ht="33" x14ac:dyDescent="0.3">
      <c r="A12" s="237" t="s">
        <v>14</v>
      </c>
      <c r="B12" s="62" t="s">
        <v>179</v>
      </c>
      <c r="C12" s="238" t="s">
        <v>180</v>
      </c>
      <c r="D12" s="33">
        <v>50</v>
      </c>
      <c r="E12" s="40">
        <v>44.9</v>
      </c>
      <c r="F12" s="40">
        <v>4.7</v>
      </c>
      <c r="G12" s="40">
        <v>1.87</v>
      </c>
      <c r="H12" s="40">
        <v>1.59</v>
      </c>
    </row>
    <row r="13" spans="1:8" ht="19.5" x14ac:dyDescent="0.3">
      <c r="A13" s="237"/>
      <c r="B13" s="34" t="s">
        <v>181</v>
      </c>
      <c r="C13" s="239"/>
      <c r="D13" s="142">
        <v>50</v>
      </c>
      <c r="E13" s="142">
        <v>16.626000000000001</v>
      </c>
      <c r="F13" s="142">
        <v>3.7</v>
      </c>
      <c r="G13" s="142">
        <v>0.15</v>
      </c>
      <c r="H13" s="142">
        <v>1</v>
      </c>
    </row>
    <row r="14" spans="1:8" ht="18.95" customHeight="1" x14ac:dyDescent="0.3">
      <c r="A14" s="240"/>
      <c r="B14" s="34" t="s">
        <v>19</v>
      </c>
      <c r="C14" s="241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240"/>
      <c r="B15" s="132" t="s">
        <v>21</v>
      </c>
      <c r="C15" s="241" t="s">
        <v>22</v>
      </c>
      <c r="D15" s="142">
        <v>80</v>
      </c>
      <c r="E15" s="142">
        <v>126.4</v>
      </c>
      <c r="F15" s="142">
        <v>20.88</v>
      </c>
      <c r="G15" s="142">
        <v>3.7919999999999998</v>
      </c>
      <c r="H15" s="142">
        <v>1.8240000000000001</v>
      </c>
    </row>
    <row r="16" spans="1:8" ht="19.5" x14ac:dyDescent="0.3">
      <c r="A16" s="240"/>
      <c r="B16" s="395" t="s">
        <v>182</v>
      </c>
      <c r="C16" s="242" t="s">
        <v>183</v>
      </c>
      <c r="D16" s="374">
        <v>100</v>
      </c>
      <c r="E16" s="374">
        <v>59.6</v>
      </c>
      <c r="F16" s="374">
        <v>8.2799999999999994</v>
      </c>
      <c r="G16" s="374">
        <v>1.6719999999999999</v>
      </c>
      <c r="H16" s="374">
        <v>1.8320000000000001</v>
      </c>
    </row>
    <row r="17" spans="1:23" ht="18.95" customHeight="1" x14ac:dyDescent="0.3">
      <c r="A17" s="240"/>
      <c r="B17" s="395" t="s">
        <v>184</v>
      </c>
      <c r="C17" s="243"/>
      <c r="D17" s="142">
        <v>100</v>
      </c>
      <c r="E17" s="142">
        <v>15.5</v>
      </c>
      <c r="F17" s="142">
        <v>1.9</v>
      </c>
      <c r="G17" s="142">
        <v>0.14000000000000001</v>
      </c>
      <c r="H17" s="142">
        <v>1.08</v>
      </c>
    </row>
    <row r="18" spans="1:23" ht="18.95" customHeight="1" x14ac:dyDescent="0.3">
      <c r="A18" s="240"/>
      <c r="B18" s="401" t="s">
        <v>185</v>
      </c>
      <c r="C18" s="243" t="s">
        <v>186</v>
      </c>
      <c r="D18" s="142">
        <v>100</v>
      </c>
      <c r="E18" s="142">
        <v>29.9</v>
      </c>
      <c r="F18" s="142">
        <v>4.6500000000000004</v>
      </c>
      <c r="G18" s="142">
        <v>0.2</v>
      </c>
      <c r="H18" s="142">
        <v>1.47</v>
      </c>
    </row>
    <row r="19" spans="1:23" ht="18.95" customHeight="1" x14ac:dyDescent="0.3">
      <c r="A19" s="240"/>
      <c r="B19" s="244" t="s">
        <v>28</v>
      </c>
      <c r="C19" s="245" t="s">
        <v>29</v>
      </c>
      <c r="D19" s="246">
        <v>5</v>
      </c>
      <c r="E19" s="246">
        <v>32.189399999999999</v>
      </c>
      <c r="F19" s="246">
        <v>9.7050000000000011E-2</v>
      </c>
      <c r="G19" s="246">
        <v>3.5305500000000003</v>
      </c>
      <c r="H19" s="246">
        <v>1.3550000000000001E-2</v>
      </c>
    </row>
    <row r="20" spans="1:23" ht="18.95" customHeight="1" x14ac:dyDescent="0.35">
      <c r="A20" s="247"/>
      <c r="B20" s="34" t="s">
        <v>30</v>
      </c>
      <c r="C20" s="248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247" t="s">
        <v>32</v>
      </c>
      <c r="B21" s="34" t="s">
        <v>187</v>
      </c>
      <c r="C21" s="241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249"/>
      <c r="B22" s="34" t="s">
        <v>34</v>
      </c>
      <c r="C22" s="245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249"/>
      <c r="B23" s="395" t="s">
        <v>35</v>
      </c>
      <c r="C23" s="245"/>
      <c r="D23" s="374">
        <v>100</v>
      </c>
      <c r="E23" s="374">
        <v>48.076000000000001</v>
      </c>
      <c r="F23" s="374">
        <v>13.48</v>
      </c>
      <c r="G23" s="374">
        <v>0</v>
      </c>
      <c r="H23" s="374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329"/>
      <c r="B24" s="6"/>
      <c r="C24" s="6" t="s">
        <v>36</v>
      </c>
      <c r="D24" s="250"/>
      <c r="E24" s="251">
        <f>SUM(E10:E23)</f>
        <v>806.08145000000002</v>
      </c>
      <c r="F24" s="251">
        <f>SUM(F10:F23)</f>
        <v>104.88205000000001</v>
      </c>
      <c r="G24" s="251">
        <f>SUM(G10:G23)</f>
        <v>29.224599999999999</v>
      </c>
      <c r="H24" s="251">
        <f>SUM(H10:H23)</f>
        <v>27.784500000000001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5" customFormat="1" ht="27.75" x14ac:dyDescent="0.5">
      <c r="A25" s="252" t="str">
        <f>A8</f>
        <v>19. nädal</v>
      </c>
      <c r="B25" s="777"/>
      <c r="C25" s="778"/>
      <c r="D25" s="778"/>
      <c r="E25" s="778"/>
      <c r="F25" s="778"/>
      <c r="G25" s="778"/>
      <c r="H25" s="779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</row>
    <row r="26" spans="1:23" ht="50.1" customHeight="1" x14ac:dyDescent="0.3">
      <c r="A26" s="232" t="s">
        <v>37</v>
      </c>
      <c r="B26" s="253">
        <f>B9+1</f>
        <v>46147</v>
      </c>
      <c r="C26" s="232" t="s">
        <v>4</v>
      </c>
      <c r="D26" s="233" t="s">
        <v>5</v>
      </c>
      <c r="E26" s="233" t="s">
        <v>6</v>
      </c>
      <c r="F26" s="233" t="s">
        <v>7</v>
      </c>
      <c r="G26" s="233" t="s">
        <v>8</v>
      </c>
      <c r="H26" s="233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254"/>
      <c r="B27" s="255" t="s">
        <v>188</v>
      </c>
      <c r="C27" s="238" t="s">
        <v>189</v>
      </c>
      <c r="D27" s="402">
        <v>100</v>
      </c>
      <c r="E27" s="383">
        <v>53</v>
      </c>
      <c r="F27" s="383">
        <v>3.8333333333333335</v>
      </c>
      <c r="G27" s="383">
        <v>3.1166666666666667</v>
      </c>
      <c r="H27" s="383">
        <v>2.1666666666666665</v>
      </c>
      <c r="I27" s="9"/>
      <c r="J27" s="67"/>
      <c r="K27" s="71"/>
      <c r="L27" s="85"/>
      <c r="M27" s="68"/>
      <c r="N27" s="68"/>
      <c r="O27" s="68"/>
      <c r="P27" s="68"/>
      <c r="Q27" s="16"/>
      <c r="R27" s="16"/>
      <c r="S27" s="16"/>
      <c r="T27" s="16"/>
      <c r="U27" s="16"/>
      <c r="V27" s="16"/>
      <c r="W27" s="16"/>
    </row>
    <row r="28" spans="1:23" ht="33" x14ac:dyDescent="0.3">
      <c r="A28" s="236"/>
      <c r="B28" s="403" t="s">
        <v>190</v>
      </c>
      <c r="C28" s="235" t="s">
        <v>191</v>
      </c>
      <c r="D28" s="374">
        <v>100</v>
      </c>
      <c r="E28" s="374">
        <v>83.2</v>
      </c>
      <c r="F28" s="374">
        <v>7.9119999999999999</v>
      </c>
      <c r="G28" s="374">
        <v>3.4880000000000004</v>
      </c>
      <c r="H28" s="374">
        <v>4.4160000000000004</v>
      </c>
      <c r="I28" s="9"/>
      <c r="J28" s="87"/>
      <c r="K28" s="84"/>
      <c r="L28" s="85"/>
      <c r="M28" s="85"/>
      <c r="N28" s="85"/>
      <c r="O28" s="85"/>
      <c r="P28" s="85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256" t="s">
        <v>14</v>
      </c>
      <c r="B29" s="403" t="s">
        <v>192</v>
      </c>
      <c r="C29" s="235" t="s">
        <v>193</v>
      </c>
      <c r="D29" s="374">
        <v>100</v>
      </c>
      <c r="E29" s="374">
        <v>43.414000000000001</v>
      </c>
      <c r="F29" s="374">
        <v>6.9240000000000013</v>
      </c>
      <c r="G29" s="374">
        <v>1.6060000000000003</v>
      </c>
      <c r="H29" s="374">
        <v>1.014</v>
      </c>
      <c r="I29" s="9"/>
      <c r="J29" s="87"/>
      <c r="K29" s="84"/>
      <c r="L29" s="85"/>
      <c r="M29" s="85"/>
      <c r="N29" s="85"/>
      <c r="O29" s="85"/>
      <c r="P29" s="85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256"/>
      <c r="B30" s="404" t="s">
        <v>44</v>
      </c>
      <c r="C30" s="257"/>
      <c r="D30" s="366">
        <v>30</v>
      </c>
      <c r="E30" s="366">
        <v>35.520000000000003</v>
      </c>
      <c r="F30" s="366">
        <v>1.2299999999999998</v>
      </c>
      <c r="G30" s="366">
        <v>3</v>
      </c>
      <c r="H30" s="366">
        <v>0.89999999999999991</v>
      </c>
      <c r="I30" s="9"/>
      <c r="J30" s="87"/>
      <c r="K30" s="84"/>
      <c r="L30" s="85"/>
      <c r="M30" s="85"/>
      <c r="N30" s="85"/>
      <c r="O30" s="85"/>
      <c r="P30" s="85"/>
      <c r="Q30" s="16"/>
      <c r="R30" s="16"/>
      <c r="S30" s="16"/>
      <c r="T30" s="16"/>
      <c r="U30" s="16"/>
      <c r="V30" s="16"/>
      <c r="W30" s="16"/>
    </row>
    <row r="31" spans="1:23" ht="33" x14ac:dyDescent="0.35">
      <c r="A31" s="258"/>
      <c r="B31" s="403" t="s">
        <v>194</v>
      </c>
      <c r="C31" s="259" t="s">
        <v>195</v>
      </c>
      <c r="D31" s="374">
        <v>160</v>
      </c>
      <c r="E31" s="374">
        <v>183</v>
      </c>
      <c r="F31" s="374">
        <v>23.1</v>
      </c>
      <c r="G31" s="374">
        <v>7.29</v>
      </c>
      <c r="H31" s="374">
        <v>5.86</v>
      </c>
      <c r="I31" s="9"/>
      <c r="J31" s="88"/>
      <c r="K31" s="89"/>
      <c r="L31" s="11"/>
      <c r="M31" s="11"/>
      <c r="N31" s="11"/>
      <c r="O31" s="11"/>
      <c r="P31" s="11"/>
    </row>
    <row r="32" spans="1:23" s="19" customFormat="1" ht="18.95" customHeight="1" x14ac:dyDescent="0.3">
      <c r="A32" s="260" t="s">
        <v>32</v>
      </c>
      <c r="B32" s="34" t="s">
        <v>137</v>
      </c>
      <c r="C32" s="235"/>
      <c r="D32" s="261">
        <v>50</v>
      </c>
      <c r="E32" s="262">
        <v>28.195</v>
      </c>
      <c r="F32" s="262">
        <v>2.4375</v>
      </c>
      <c r="G32" s="262">
        <v>1.2849999999999999</v>
      </c>
      <c r="H32" s="262">
        <v>1.72</v>
      </c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254"/>
      <c r="B33" s="34" t="s">
        <v>34</v>
      </c>
      <c r="C33" s="245"/>
      <c r="D33" s="261">
        <v>50</v>
      </c>
      <c r="E33" s="262">
        <v>24.264399999999998</v>
      </c>
      <c r="F33" s="262">
        <v>5.891</v>
      </c>
      <c r="G33" s="262">
        <v>2.5000000000000001E-2</v>
      </c>
      <c r="H33" s="262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254"/>
      <c r="B34" s="244" t="s">
        <v>146</v>
      </c>
      <c r="C34" s="241"/>
      <c r="D34" s="374">
        <v>100</v>
      </c>
      <c r="E34" s="374">
        <v>27.3</v>
      </c>
      <c r="F34" s="374">
        <v>4.24</v>
      </c>
      <c r="G34" s="374">
        <v>0.2</v>
      </c>
      <c r="H34" s="374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329"/>
      <c r="B35" s="36"/>
      <c r="C35" s="6" t="s">
        <v>36</v>
      </c>
      <c r="D35" s="263"/>
      <c r="E35" s="264">
        <f>SUM(E27:E34)</f>
        <v>477.89340000000004</v>
      </c>
      <c r="F35" s="264">
        <f>SUM(F27:F34)</f>
        <v>55.56783333333334</v>
      </c>
      <c r="G35" s="264">
        <f>SUM(G27:G34)</f>
        <v>20.010666666666665</v>
      </c>
      <c r="H35" s="264">
        <f>SUM(H27:H34)</f>
        <v>17.388166666666663</v>
      </c>
      <c r="O35" s="17"/>
      <c r="P35" s="17"/>
      <c r="Q35" s="17"/>
      <c r="R35" s="17"/>
      <c r="S35" s="17"/>
      <c r="T35" s="17"/>
      <c r="U35" s="17"/>
      <c r="V35" s="17"/>
    </row>
    <row r="36" spans="1:22" s="195" customFormat="1" ht="27.75" x14ac:dyDescent="0.5">
      <c r="A36" s="252" t="str">
        <f>A8</f>
        <v>19. nädal</v>
      </c>
      <c r="B36" s="777"/>
      <c r="C36" s="778"/>
      <c r="D36" s="778"/>
      <c r="E36" s="778"/>
      <c r="F36" s="778"/>
      <c r="G36" s="778"/>
      <c r="H36" s="779"/>
      <c r="O36" s="196"/>
      <c r="P36" s="196"/>
      <c r="Q36" s="196"/>
      <c r="R36" s="196"/>
      <c r="S36" s="196"/>
      <c r="T36" s="196"/>
      <c r="U36" s="196"/>
      <c r="V36" s="196"/>
    </row>
    <row r="37" spans="1:22" ht="50.1" customHeight="1" x14ac:dyDescent="0.3">
      <c r="A37" s="232" t="s">
        <v>48</v>
      </c>
      <c r="B37" s="253">
        <f>B9+2</f>
        <v>46148</v>
      </c>
      <c r="C37" s="232" t="s">
        <v>4</v>
      </c>
      <c r="D37" s="233" t="s">
        <v>5</v>
      </c>
      <c r="E37" s="233" t="s">
        <v>6</v>
      </c>
      <c r="F37" s="233" t="s">
        <v>7</v>
      </c>
      <c r="G37" s="233" t="s">
        <v>8</v>
      </c>
      <c r="H37" s="233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265"/>
      <c r="B38" s="95" t="s">
        <v>196</v>
      </c>
      <c r="C38" s="241" t="s">
        <v>197</v>
      </c>
      <c r="D38" s="97">
        <v>100</v>
      </c>
      <c r="E38" s="266">
        <v>141</v>
      </c>
      <c r="F38" s="266">
        <v>4.74</v>
      </c>
      <c r="G38" s="266">
        <v>7.94</v>
      </c>
      <c r="H38" s="266">
        <v>12.6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05"/>
      <c r="B39" s="267" t="s">
        <v>544</v>
      </c>
      <c r="C39" s="241" t="s">
        <v>198</v>
      </c>
      <c r="D39" s="406">
        <v>50</v>
      </c>
      <c r="E39" s="268">
        <v>95.6</v>
      </c>
      <c r="F39" s="268">
        <v>0.25900000000000001</v>
      </c>
      <c r="G39" s="269">
        <v>6.01</v>
      </c>
      <c r="H39" s="268">
        <v>10.1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0.75" customHeight="1" x14ac:dyDescent="0.3">
      <c r="A40" s="270" t="s">
        <v>14</v>
      </c>
      <c r="B40" s="304" t="s">
        <v>199</v>
      </c>
      <c r="C40" s="407" t="s">
        <v>200</v>
      </c>
      <c r="D40" s="408" t="s">
        <v>201</v>
      </c>
      <c r="E40" s="408" t="s">
        <v>202</v>
      </c>
      <c r="F40" s="408" t="s">
        <v>203</v>
      </c>
      <c r="G40" s="408" t="s">
        <v>204</v>
      </c>
      <c r="H40" s="408" t="s">
        <v>205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270"/>
      <c r="B41" s="244" t="s">
        <v>206</v>
      </c>
      <c r="C41" s="235"/>
      <c r="D41" s="246">
        <v>50</v>
      </c>
      <c r="E41" s="246">
        <v>17.2</v>
      </c>
      <c r="F41" s="246">
        <v>3.07</v>
      </c>
      <c r="G41" s="246">
        <v>0.10299999999999999</v>
      </c>
      <c r="H41" s="246">
        <v>1.03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265"/>
      <c r="B42" s="271" t="s">
        <v>207</v>
      </c>
      <c r="C42" s="272"/>
      <c r="D42" s="409">
        <v>80</v>
      </c>
      <c r="E42" s="266">
        <v>58.057142857142843</v>
      </c>
      <c r="F42" s="266">
        <v>12.342857142857142</v>
      </c>
      <c r="G42" s="266">
        <v>7.9999999999999988E-2</v>
      </c>
      <c r="H42" s="266">
        <v>1.52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">
      <c r="A43" s="265"/>
      <c r="B43" s="271" t="s">
        <v>545</v>
      </c>
      <c r="C43" s="241" t="s">
        <v>208</v>
      </c>
      <c r="D43" s="409">
        <v>80</v>
      </c>
      <c r="E43" s="266">
        <v>70.917600000000007</v>
      </c>
      <c r="F43" s="266">
        <v>11.943199999999999</v>
      </c>
      <c r="G43" s="266">
        <v>2.7591999999999994</v>
      </c>
      <c r="H43" s="266">
        <v>1.1535999999999997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9.5" x14ac:dyDescent="0.3">
      <c r="A44" s="265"/>
      <c r="B44" s="244" t="s">
        <v>546</v>
      </c>
      <c r="C44" s="235" t="s">
        <v>547</v>
      </c>
      <c r="D44" s="409">
        <v>100</v>
      </c>
      <c r="E44" s="266">
        <v>23.2</v>
      </c>
      <c r="F44" s="266">
        <v>3.54</v>
      </c>
      <c r="G44" s="266">
        <v>0.2</v>
      </c>
      <c r="H44" s="266">
        <v>0.78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2" ht="18.95" customHeight="1" x14ac:dyDescent="0.3">
      <c r="A45" s="265"/>
      <c r="B45" s="273" t="s">
        <v>209</v>
      </c>
      <c r="C45" s="235" t="s">
        <v>210</v>
      </c>
      <c r="D45" s="409">
        <v>100</v>
      </c>
      <c r="E45" s="266">
        <v>40.700000000000003</v>
      </c>
      <c r="F45" s="266">
        <v>6.67</v>
      </c>
      <c r="G45" s="266">
        <v>0.247</v>
      </c>
      <c r="H45" s="266">
        <v>1.72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265"/>
      <c r="B46" s="274" t="s">
        <v>211</v>
      </c>
      <c r="C46" s="245"/>
      <c r="D46" s="261">
        <v>100</v>
      </c>
      <c r="E46" s="262">
        <v>20.2</v>
      </c>
      <c r="F46" s="262">
        <v>3</v>
      </c>
      <c r="G46" s="262">
        <v>0.16700000000000001</v>
      </c>
      <c r="H46" s="262">
        <v>0.7</v>
      </c>
    </row>
    <row r="47" spans="1:22" ht="18.95" customHeight="1" x14ac:dyDescent="0.3">
      <c r="A47" s="245"/>
      <c r="B47" s="96" t="s">
        <v>28</v>
      </c>
      <c r="C47" s="245" t="s">
        <v>29</v>
      </c>
      <c r="D47" s="33">
        <v>5</v>
      </c>
      <c r="E47" s="33">
        <v>32.189399999999999</v>
      </c>
      <c r="F47" s="33">
        <v>9.7050000000000011E-2</v>
      </c>
      <c r="G47" s="33">
        <v>3.5305500000000003</v>
      </c>
      <c r="H47" s="33">
        <v>1.3550000000000001E-2</v>
      </c>
    </row>
    <row r="48" spans="1:22" ht="18.95" customHeight="1" x14ac:dyDescent="0.3">
      <c r="A48" s="236"/>
      <c r="B48" s="96" t="s">
        <v>30</v>
      </c>
      <c r="C48" s="248" t="s">
        <v>31</v>
      </c>
      <c r="D48" s="33">
        <v>10</v>
      </c>
      <c r="E48" s="33">
        <v>60.876700000000007</v>
      </c>
      <c r="F48" s="33">
        <v>1.2800000000000002</v>
      </c>
      <c r="G48" s="33">
        <v>5.1567000000000007</v>
      </c>
      <c r="H48" s="33">
        <v>2.8233000000000001</v>
      </c>
    </row>
    <row r="49" spans="1:15" ht="18.95" customHeight="1" x14ac:dyDescent="0.3">
      <c r="A49" s="236" t="s">
        <v>32</v>
      </c>
      <c r="B49" s="96" t="s">
        <v>137</v>
      </c>
      <c r="C49" s="241"/>
      <c r="D49" s="35">
        <v>50</v>
      </c>
      <c r="E49" s="33"/>
      <c r="F49" s="33"/>
      <c r="G49" s="33"/>
      <c r="H49" s="33"/>
    </row>
    <row r="50" spans="1:15" ht="18.95" customHeight="1" x14ac:dyDescent="0.3">
      <c r="A50" s="249"/>
      <c r="B50" s="96" t="s">
        <v>34</v>
      </c>
      <c r="C50" s="245"/>
      <c r="D50" s="33">
        <v>30</v>
      </c>
      <c r="E50" s="33">
        <v>72.674999999999997</v>
      </c>
      <c r="F50" s="33">
        <v>13.574999999999999</v>
      </c>
      <c r="G50" s="33">
        <v>0.46499999999999991</v>
      </c>
      <c r="H50" s="33">
        <v>2.6099999999999994</v>
      </c>
    </row>
    <row r="51" spans="1:15" ht="19.5" x14ac:dyDescent="0.3">
      <c r="A51" s="249"/>
      <c r="B51" s="32" t="s">
        <v>69</v>
      </c>
      <c r="C51" s="241"/>
      <c r="D51" s="31">
        <v>100</v>
      </c>
      <c r="E51" s="31">
        <v>39.975999999999999</v>
      </c>
      <c r="F51" s="31">
        <v>11.94</v>
      </c>
      <c r="G51" s="31">
        <v>0</v>
      </c>
      <c r="H51" s="31">
        <v>0.3</v>
      </c>
    </row>
    <row r="52" spans="1:15" ht="18.95" customHeight="1" x14ac:dyDescent="0.3">
      <c r="A52" s="329"/>
      <c r="B52" s="6"/>
      <c r="C52" s="6" t="s">
        <v>36</v>
      </c>
      <c r="D52" s="410"/>
      <c r="E52" s="411">
        <f>SUM(E38:E51)</f>
        <v>672.59184285714275</v>
      </c>
      <c r="F52" s="411">
        <f>SUM(F38:F51)</f>
        <v>72.45710714285714</v>
      </c>
      <c r="G52" s="411">
        <f>SUM(G38:G51)</f>
        <v>26.658450000000002</v>
      </c>
      <c r="H52" s="411">
        <f>SUM(H38:H51)</f>
        <v>35.350449999999995</v>
      </c>
    </row>
    <row r="53" spans="1:15" s="198" customFormat="1" ht="27.75" x14ac:dyDescent="0.5">
      <c r="A53" s="252" t="str">
        <f>A8</f>
        <v>19. nädal</v>
      </c>
      <c r="B53" s="777"/>
      <c r="C53" s="778"/>
      <c r="D53" s="778"/>
      <c r="E53" s="778"/>
      <c r="F53" s="778"/>
      <c r="G53" s="778"/>
      <c r="H53" s="779"/>
    </row>
    <row r="54" spans="1:15" ht="50.1" customHeight="1" x14ac:dyDescent="0.3">
      <c r="A54" s="232" t="s">
        <v>70</v>
      </c>
      <c r="B54" s="253">
        <f>B9+3</f>
        <v>46149</v>
      </c>
      <c r="C54" s="232" t="s">
        <v>4</v>
      </c>
      <c r="D54" s="233" t="s">
        <v>5</v>
      </c>
      <c r="E54" s="233" t="s">
        <v>6</v>
      </c>
      <c r="F54" s="233" t="s">
        <v>7</v>
      </c>
      <c r="G54" s="233" t="s">
        <v>8</v>
      </c>
      <c r="H54" s="233" t="s">
        <v>9</v>
      </c>
    </row>
    <row r="55" spans="1:15" s="13" customFormat="1" ht="30.75" customHeight="1" x14ac:dyDescent="0.3">
      <c r="A55" s="254"/>
      <c r="B55" s="412" t="s">
        <v>212</v>
      </c>
      <c r="C55" s="235" t="s">
        <v>213</v>
      </c>
      <c r="D55" s="266">
        <v>70</v>
      </c>
      <c r="E55" s="266">
        <v>101.7128</v>
      </c>
      <c r="F55" s="266">
        <v>4.5184999999999995</v>
      </c>
      <c r="G55" s="266">
        <v>7.2470999999999997</v>
      </c>
      <c r="H55" s="266">
        <v>4.7858999999999998</v>
      </c>
      <c r="J55" s="12"/>
      <c r="K55" s="11"/>
      <c r="L55" s="11"/>
      <c r="M55" s="11"/>
      <c r="N55" s="11"/>
      <c r="O55" s="11"/>
    </row>
    <row r="56" spans="1:15" ht="50.1" customHeight="1" x14ac:dyDescent="0.3">
      <c r="A56" s="236"/>
      <c r="B56" s="412" t="s">
        <v>214</v>
      </c>
      <c r="C56" s="235" t="s">
        <v>215</v>
      </c>
      <c r="D56" s="266">
        <v>70</v>
      </c>
      <c r="E56" s="266">
        <v>73.5</v>
      </c>
      <c r="F56" s="266">
        <v>2.6390000000000002</v>
      </c>
      <c r="G56" s="266">
        <v>4.6270000000000007</v>
      </c>
      <c r="H56" s="266">
        <v>4.9279999999999999</v>
      </c>
    </row>
    <row r="57" spans="1:15" ht="33" x14ac:dyDescent="0.3">
      <c r="A57" s="236" t="s">
        <v>14</v>
      </c>
      <c r="B57" s="413" t="s">
        <v>216</v>
      </c>
      <c r="C57" s="235" t="s">
        <v>217</v>
      </c>
      <c r="D57" s="266">
        <v>50</v>
      </c>
      <c r="E57" s="266">
        <v>29.957000000000001</v>
      </c>
      <c r="F57" s="266">
        <v>2.4889999999999994</v>
      </c>
      <c r="G57" s="266">
        <v>2.0615000000000001</v>
      </c>
      <c r="H57" s="266">
        <v>0.72899999999999987</v>
      </c>
    </row>
    <row r="58" spans="1:15" ht="19.5" x14ac:dyDescent="0.3">
      <c r="A58" s="236"/>
      <c r="B58" s="413" t="s">
        <v>218</v>
      </c>
      <c r="C58" s="235"/>
      <c r="D58" s="266">
        <v>50</v>
      </c>
      <c r="E58" s="266">
        <v>17.236499999999999</v>
      </c>
      <c r="F58" s="266">
        <v>4.5220000000000002</v>
      </c>
      <c r="G58" s="266">
        <v>0.1065</v>
      </c>
      <c r="H58" s="266">
        <v>0.31900000000000001</v>
      </c>
    </row>
    <row r="59" spans="1:15" ht="19.5" x14ac:dyDescent="0.35">
      <c r="A59" s="236"/>
      <c r="B59" s="149" t="s">
        <v>91</v>
      </c>
      <c r="C59" s="414" t="s">
        <v>131</v>
      </c>
      <c r="D59" s="150">
        <v>80</v>
      </c>
      <c r="E59" s="150">
        <v>70.400000000000006</v>
      </c>
      <c r="F59" s="150">
        <v>13.5</v>
      </c>
      <c r="G59" s="150">
        <v>0.498</v>
      </c>
      <c r="H59" s="150">
        <v>2.42</v>
      </c>
    </row>
    <row r="60" spans="1:15" ht="19.5" x14ac:dyDescent="0.35">
      <c r="A60" s="236"/>
      <c r="B60" s="415" t="s">
        <v>76</v>
      </c>
      <c r="C60" s="416" t="s">
        <v>77</v>
      </c>
      <c r="D60" s="417">
        <v>80</v>
      </c>
      <c r="E60" s="417">
        <v>142</v>
      </c>
      <c r="F60" s="417">
        <v>27.3</v>
      </c>
      <c r="G60" s="417">
        <v>0.92</v>
      </c>
      <c r="H60" s="417">
        <v>4.72</v>
      </c>
    </row>
    <row r="61" spans="1:15" ht="19.5" x14ac:dyDescent="0.35">
      <c r="A61" s="258"/>
      <c r="B61" s="415" t="s">
        <v>497</v>
      </c>
      <c r="C61" s="241" t="s">
        <v>498</v>
      </c>
      <c r="D61" s="417">
        <v>100</v>
      </c>
      <c r="E61" s="417">
        <v>20.399999999999999</v>
      </c>
      <c r="F61" s="417">
        <v>3.14</v>
      </c>
      <c r="G61" s="417">
        <v>0.12</v>
      </c>
      <c r="H61" s="417">
        <v>0.84</v>
      </c>
    </row>
    <row r="62" spans="1:15" ht="19.5" x14ac:dyDescent="0.35">
      <c r="A62" s="258"/>
      <c r="B62" s="415" t="s">
        <v>219</v>
      </c>
      <c r="C62" s="235"/>
      <c r="D62" s="417">
        <v>100</v>
      </c>
      <c r="E62" s="417">
        <v>14.2</v>
      </c>
      <c r="F62" s="417">
        <v>1.28</v>
      </c>
      <c r="G62" s="417">
        <v>0.16</v>
      </c>
      <c r="H62" s="417">
        <v>1.34</v>
      </c>
    </row>
    <row r="63" spans="1:15" ht="19.5" x14ac:dyDescent="0.35">
      <c r="A63" s="256"/>
      <c r="B63" s="415" t="s">
        <v>220</v>
      </c>
      <c r="C63" s="235"/>
      <c r="D63" s="417">
        <v>100</v>
      </c>
      <c r="E63" s="417">
        <v>87.6</v>
      </c>
      <c r="F63" s="417">
        <v>13.4</v>
      </c>
      <c r="G63" s="417">
        <v>0.78300000000000003</v>
      </c>
      <c r="H63" s="417">
        <v>4.8899999999999997</v>
      </c>
    </row>
    <row r="64" spans="1:15" ht="19.5" x14ac:dyDescent="0.35">
      <c r="A64" s="258"/>
      <c r="B64" s="415" t="s">
        <v>28</v>
      </c>
      <c r="C64" s="245" t="s">
        <v>29</v>
      </c>
      <c r="D64" s="417">
        <v>5</v>
      </c>
      <c r="E64" s="417">
        <v>32.189399999999999</v>
      </c>
      <c r="F64" s="417">
        <v>9.7050000000000011E-2</v>
      </c>
      <c r="G64" s="417">
        <v>3.5305500000000003</v>
      </c>
      <c r="H64" s="417">
        <v>1.3550000000000001E-2</v>
      </c>
    </row>
    <row r="65" spans="1:16" ht="19.5" x14ac:dyDescent="0.35">
      <c r="A65" s="249"/>
      <c r="B65" s="415" t="s">
        <v>30</v>
      </c>
      <c r="C65" s="248" t="s">
        <v>31</v>
      </c>
      <c r="D65" s="417">
        <v>10</v>
      </c>
      <c r="E65" s="417">
        <v>91.315049999999999</v>
      </c>
      <c r="F65" s="417">
        <v>1.92</v>
      </c>
      <c r="G65" s="417">
        <v>7.7350499999999993</v>
      </c>
      <c r="H65" s="417">
        <v>4.2349499999999995</v>
      </c>
      <c r="J65" s="12"/>
      <c r="K65" s="11"/>
      <c r="L65" s="11"/>
      <c r="M65" s="11"/>
      <c r="N65" s="11"/>
      <c r="O65" s="11"/>
    </row>
    <row r="66" spans="1:16" ht="19.5" x14ac:dyDescent="0.35">
      <c r="A66" s="418" t="s">
        <v>32</v>
      </c>
      <c r="B66" s="415" t="s">
        <v>221</v>
      </c>
      <c r="C66" s="245"/>
      <c r="D66" s="417">
        <v>50</v>
      </c>
      <c r="E66" s="417"/>
      <c r="F66" s="417"/>
      <c r="G66" s="417"/>
      <c r="H66" s="417"/>
      <c r="J66" s="12"/>
      <c r="K66" s="11"/>
      <c r="L66" s="11"/>
      <c r="M66" s="11"/>
      <c r="N66" s="11"/>
      <c r="O66" s="11"/>
    </row>
    <row r="67" spans="1:16" ht="19.5" x14ac:dyDescent="0.35">
      <c r="A67" s="249"/>
      <c r="B67" s="415" t="s">
        <v>34</v>
      </c>
      <c r="C67" s="235"/>
      <c r="D67" s="417">
        <v>30</v>
      </c>
      <c r="E67" s="417">
        <v>72.674999999999997</v>
      </c>
      <c r="F67" s="417">
        <v>13.574999999999999</v>
      </c>
      <c r="G67" s="417">
        <v>0.46499999999999991</v>
      </c>
      <c r="H67" s="417">
        <v>2.6099999999999994</v>
      </c>
    </row>
    <row r="68" spans="1:16" ht="18.95" customHeight="1" x14ac:dyDescent="0.3">
      <c r="A68" s="249"/>
      <c r="B68" s="244" t="s">
        <v>35</v>
      </c>
      <c r="C68" s="245"/>
      <c r="D68" s="246">
        <v>100</v>
      </c>
      <c r="E68" s="246">
        <v>48.076000000000001</v>
      </c>
      <c r="F68" s="246">
        <v>13.48</v>
      </c>
      <c r="G68" s="246">
        <v>0</v>
      </c>
      <c r="H68" s="246">
        <v>0</v>
      </c>
    </row>
    <row r="69" spans="1:16" ht="18.95" customHeight="1" x14ac:dyDescent="0.35">
      <c r="A69" s="329"/>
      <c r="B69" s="36"/>
      <c r="C69" s="6" t="s">
        <v>36</v>
      </c>
      <c r="D69" s="419"/>
      <c r="E69" s="420">
        <f>SUM(E55:E68)</f>
        <v>801.26175000000001</v>
      </c>
      <c r="F69" s="420">
        <f>SUM(F55:F68)</f>
        <v>101.86055000000002</v>
      </c>
      <c r="G69" s="420">
        <f>SUM(G55:G68)</f>
        <v>28.253699999999998</v>
      </c>
      <c r="H69" s="420">
        <f>SUM(H55:H68)</f>
        <v>31.830399999999997</v>
      </c>
    </row>
    <row r="70" spans="1:16" s="198" customFormat="1" ht="27.75" x14ac:dyDescent="0.5">
      <c r="A70" s="252" t="str">
        <f>A8</f>
        <v>19. nädal</v>
      </c>
      <c r="B70" s="777"/>
      <c r="C70" s="778"/>
      <c r="D70" s="778"/>
      <c r="E70" s="778"/>
      <c r="F70" s="778"/>
      <c r="G70" s="778"/>
      <c r="H70" s="779"/>
    </row>
    <row r="71" spans="1:16" ht="50.1" customHeight="1" x14ac:dyDescent="0.3">
      <c r="A71" s="232" t="s">
        <v>84</v>
      </c>
      <c r="B71" s="253">
        <f>B9+4</f>
        <v>46150</v>
      </c>
      <c r="C71" s="232" t="s">
        <v>4</v>
      </c>
      <c r="D71" s="233" t="s">
        <v>5</v>
      </c>
      <c r="E71" s="233" t="s">
        <v>6</v>
      </c>
      <c r="F71" s="233" t="s">
        <v>7</v>
      </c>
      <c r="G71" s="233" t="s">
        <v>8</v>
      </c>
      <c r="H71" s="233" t="s">
        <v>9</v>
      </c>
    </row>
    <row r="72" spans="1:16" ht="19.5" x14ac:dyDescent="0.3">
      <c r="A72" s="265"/>
      <c r="B72" s="244" t="s">
        <v>222</v>
      </c>
      <c r="C72" s="241" t="s">
        <v>223</v>
      </c>
      <c r="D72" s="266">
        <v>125</v>
      </c>
      <c r="E72" s="266">
        <v>146</v>
      </c>
      <c r="F72" s="266">
        <v>12.4</v>
      </c>
      <c r="G72" s="421">
        <v>7.64</v>
      </c>
      <c r="H72" s="266">
        <v>6.16</v>
      </c>
      <c r="I72" s="183"/>
      <c r="J72" s="53"/>
      <c r="K72" s="52"/>
      <c r="L72" s="68"/>
      <c r="M72" s="68"/>
      <c r="N72" s="68"/>
      <c r="O72" s="68"/>
      <c r="P72" s="68"/>
    </row>
    <row r="73" spans="1:16" ht="50.1" customHeight="1" x14ac:dyDescent="0.3">
      <c r="A73" s="236"/>
      <c r="B73" s="244" t="s">
        <v>224</v>
      </c>
      <c r="C73" s="257" t="s">
        <v>225</v>
      </c>
      <c r="D73" s="266">
        <v>125</v>
      </c>
      <c r="E73" s="266">
        <v>156</v>
      </c>
      <c r="F73" s="266">
        <v>22.2</v>
      </c>
      <c r="G73" s="421">
        <v>4.3899999999999997</v>
      </c>
      <c r="H73" s="266">
        <v>6.3</v>
      </c>
      <c r="I73" s="177"/>
      <c r="J73" s="53"/>
      <c r="K73" s="89"/>
      <c r="L73" s="68"/>
      <c r="M73" s="68"/>
      <c r="N73" s="68"/>
      <c r="O73" s="68"/>
      <c r="P73" s="68"/>
    </row>
    <row r="74" spans="1:16" ht="49.5" x14ac:dyDescent="0.3">
      <c r="A74" s="422" t="s">
        <v>14</v>
      </c>
      <c r="B74" s="255" t="s">
        <v>226</v>
      </c>
      <c r="C74" s="238" t="s">
        <v>227</v>
      </c>
      <c r="D74" s="246">
        <v>50</v>
      </c>
      <c r="E74" s="266">
        <v>46.2</v>
      </c>
      <c r="F74" s="266">
        <v>6.7</v>
      </c>
      <c r="G74" s="421">
        <v>1.585</v>
      </c>
      <c r="H74" s="266">
        <v>1.0349999999999999</v>
      </c>
      <c r="I74" s="184"/>
      <c r="J74" s="67"/>
      <c r="K74" s="71"/>
      <c r="L74" s="85"/>
      <c r="M74" s="68"/>
      <c r="N74" s="68"/>
      <c r="O74" s="68"/>
      <c r="P74" s="68"/>
    </row>
    <row r="75" spans="1:16" ht="19.5" x14ac:dyDescent="0.3">
      <c r="A75" s="265"/>
      <c r="B75" s="244" t="s">
        <v>228</v>
      </c>
      <c r="C75" s="241" t="s">
        <v>229</v>
      </c>
      <c r="D75" s="246">
        <v>50</v>
      </c>
      <c r="E75" s="266">
        <v>78</v>
      </c>
      <c r="F75" s="266">
        <v>5.2</v>
      </c>
      <c r="G75" s="421">
        <v>5.75</v>
      </c>
      <c r="H75" s="266">
        <v>1.39</v>
      </c>
      <c r="I75" s="183"/>
      <c r="J75" s="53"/>
      <c r="K75" s="52"/>
      <c r="L75" s="85"/>
      <c r="M75" s="68"/>
      <c r="N75" s="68"/>
      <c r="O75" s="68"/>
      <c r="P75" s="68"/>
    </row>
    <row r="76" spans="1:16" ht="19.5" x14ac:dyDescent="0.3">
      <c r="A76" s="265"/>
      <c r="B76" s="255" t="s">
        <v>230</v>
      </c>
      <c r="C76" s="239"/>
      <c r="D76" s="246">
        <v>50</v>
      </c>
      <c r="E76" s="266">
        <v>22.9</v>
      </c>
      <c r="F76" s="266">
        <v>1.54</v>
      </c>
      <c r="G76" s="421">
        <v>0.27500000000000002</v>
      </c>
      <c r="H76" s="266">
        <v>2.4750000000000001</v>
      </c>
      <c r="I76" s="183"/>
      <c r="J76" s="67"/>
      <c r="K76" s="185"/>
      <c r="L76" s="85"/>
      <c r="M76" s="68"/>
      <c r="N76" s="68"/>
      <c r="O76" s="68"/>
      <c r="P76" s="68"/>
    </row>
    <row r="77" spans="1:16" ht="19.5" x14ac:dyDescent="0.3">
      <c r="A77" s="423"/>
      <c r="B77" s="255" t="s">
        <v>499</v>
      </c>
      <c r="C77" s="235" t="s">
        <v>500</v>
      </c>
      <c r="D77" s="266">
        <v>100</v>
      </c>
      <c r="E77" s="266">
        <v>57.6</v>
      </c>
      <c r="F77" s="266">
        <v>3.88</v>
      </c>
      <c r="G77" s="421">
        <v>3.5</v>
      </c>
      <c r="H77" s="266">
        <v>1.92</v>
      </c>
      <c r="I77" s="186"/>
      <c r="J77" s="67"/>
      <c r="K77" s="84"/>
      <c r="L77" s="68"/>
      <c r="M77" s="68"/>
      <c r="N77" s="68"/>
      <c r="O77" s="68"/>
      <c r="P77" s="68"/>
    </row>
    <row r="78" spans="1:16" ht="19.5" x14ac:dyDescent="0.3">
      <c r="A78" s="423"/>
      <c r="B78" s="255" t="s">
        <v>396</v>
      </c>
      <c r="C78" s="235"/>
      <c r="D78" s="246">
        <v>100</v>
      </c>
      <c r="E78" s="266">
        <v>35.200000000000003</v>
      </c>
      <c r="F78" s="266">
        <v>7.16</v>
      </c>
      <c r="G78" s="421">
        <v>0.2</v>
      </c>
      <c r="H78" s="266">
        <v>0.45</v>
      </c>
      <c r="I78" s="186"/>
      <c r="J78" s="67"/>
      <c r="K78" s="84"/>
      <c r="L78" s="85"/>
      <c r="M78" s="68"/>
      <c r="N78" s="68"/>
      <c r="O78" s="68"/>
      <c r="P78" s="68"/>
    </row>
    <row r="79" spans="1:16" ht="18.95" customHeight="1" x14ac:dyDescent="0.3">
      <c r="A79" s="423"/>
      <c r="B79" s="151" t="s">
        <v>231</v>
      </c>
      <c r="C79" s="235"/>
      <c r="D79" s="246">
        <v>100</v>
      </c>
      <c r="E79" s="266">
        <v>51.5</v>
      </c>
      <c r="F79" s="266">
        <v>7.21</v>
      </c>
      <c r="G79" s="421">
        <v>0.33</v>
      </c>
      <c r="H79" s="266">
        <v>2.76</v>
      </c>
      <c r="I79" s="186"/>
      <c r="J79" s="67"/>
      <c r="K79" s="84"/>
      <c r="L79" s="85"/>
      <c r="M79" s="68"/>
      <c r="N79" s="68"/>
      <c r="O79" s="68"/>
      <c r="P79" s="68"/>
    </row>
    <row r="80" spans="1:16" ht="18.95" customHeight="1" x14ac:dyDescent="0.3">
      <c r="A80" s="423"/>
      <c r="B80" s="244" t="s">
        <v>28</v>
      </c>
      <c r="C80" s="245" t="s">
        <v>29</v>
      </c>
      <c r="D80" s="246">
        <v>5</v>
      </c>
      <c r="E80" s="246">
        <v>32.189399999999999</v>
      </c>
      <c r="F80" s="246">
        <v>9.7050000000000011E-2</v>
      </c>
      <c r="G80" s="409">
        <v>3.5305500000000003</v>
      </c>
      <c r="H80" s="246">
        <v>1.3550000000000001E-2</v>
      </c>
      <c r="I80" s="186"/>
      <c r="J80" s="53"/>
      <c r="K80" s="94"/>
      <c r="L80" s="85"/>
      <c r="M80" s="85"/>
      <c r="N80" s="85"/>
      <c r="O80" s="85"/>
      <c r="P80" s="85"/>
    </row>
    <row r="81" spans="1:16" ht="19.5" x14ac:dyDescent="0.3">
      <c r="A81" s="423"/>
      <c r="B81" s="34" t="s">
        <v>30</v>
      </c>
      <c r="C81" s="248" t="s">
        <v>31</v>
      </c>
      <c r="D81" s="33">
        <v>10</v>
      </c>
      <c r="E81" s="33">
        <v>91.315049999999999</v>
      </c>
      <c r="F81" s="33">
        <v>1.92</v>
      </c>
      <c r="G81" s="182">
        <v>7.7350499999999993</v>
      </c>
      <c r="H81" s="246">
        <v>4.2349499999999995</v>
      </c>
      <c r="I81" s="186"/>
      <c r="J81" s="53"/>
      <c r="K81" s="180"/>
      <c r="L81" s="85"/>
      <c r="M81" s="85"/>
      <c r="N81" s="85"/>
      <c r="O81" s="85"/>
      <c r="P81" s="85"/>
    </row>
    <row r="82" spans="1:16" ht="18.95" customHeight="1" x14ac:dyDescent="0.3">
      <c r="A82" s="236" t="s">
        <v>32</v>
      </c>
      <c r="B82" s="34" t="s">
        <v>137</v>
      </c>
      <c r="C82" s="424"/>
      <c r="D82" s="35">
        <v>50</v>
      </c>
      <c r="E82" s="33"/>
      <c r="F82" s="33"/>
      <c r="G82" s="182"/>
      <c r="H82" s="246"/>
      <c r="I82" s="177"/>
      <c r="J82" s="53"/>
      <c r="K82" s="187"/>
      <c r="L82" s="51"/>
      <c r="M82" s="85"/>
      <c r="N82" s="85"/>
      <c r="O82" s="85"/>
      <c r="P82" s="85"/>
    </row>
    <row r="83" spans="1:16" ht="18.95" customHeight="1" x14ac:dyDescent="0.3">
      <c r="A83" s="236"/>
      <c r="B83" s="34" t="s">
        <v>34</v>
      </c>
      <c r="C83" s="248"/>
      <c r="D83" s="33">
        <v>30</v>
      </c>
      <c r="E83" s="33">
        <v>72.674999999999997</v>
      </c>
      <c r="F83" s="33">
        <v>13.574999999999999</v>
      </c>
      <c r="G83" s="182">
        <v>0.46499999999999991</v>
      </c>
      <c r="H83" s="246">
        <v>2.6099999999999994</v>
      </c>
      <c r="I83" s="177"/>
      <c r="J83" s="53"/>
      <c r="K83" s="180"/>
      <c r="L83" s="85"/>
      <c r="M83" s="85"/>
      <c r="N83" s="85"/>
      <c r="O83" s="85"/>
      <c r="P83" s="85"/>
    </row>
    <row r="84" spans="1:16" ht="19.5" x14ac:dyDescent="0.3">
      <c r="A84" s="270"/>
      <c r="B84" s="425" t="s">
        <v>83</v>
      </c>
      <c r="C84" s="245"/>
      <c r="D84" s="261">
        <v>100</v>
      </c>
      <c r="E84" s="262">
        <v>43</v>
      </c>
      <c r="F84" s="262">
        <v>8.43</v>
      </c>
      <c r="G84" s="406">
        <v>0.14299999999999999</v>
      </c>
      <c r="H84" s="262">
        <v>1.1399999999999999</v>
      </c>
    </row>
    <row r="85" spans="1:16" ht="18.95" customHeight="1" x14ac:dyDescent="0.35">
      <c r="A85" s="329"/>
      <c r="B85" s="36"/>
      <c r="C85" s="6" t="s">
        <v>36</v>
      </c>
      <c r="D85" s="426"/>
      <c r="E85" s="411">
        <f>SUM(E72:E84)</f>
        <v>832.57944999999995</v>
      </c>
      <c r="F85" s="411">
        <f>SUM(F72:F84)</f>
        <v>90.312049999999999</v>
      </c>
      <c r="G85" s="411">
        <f>SUM(G72:G84)</f>
        <v>35.543599999999998</v>
      </c>
      <c r="H85" s="411">
        <f>SUM(H72:H84)</f>
        <v>30.488500000000002</v>
      </c>
    </row>
    <row r="86" spans="1:16" ht="18.95" customHeight="1" x14ac:dyDescent="0.3">
      <c r="A86" s="769" t="s">
        <v>99</v>
      </c>
      <c r="B86" s="770"/>
      <c r="C86" s="770"/>
      <c r="D86" s="771"/>
      <c r="E86" s="275">
        <f>AVERAGE(E24,E35,E85,E69,E52)</f>
        <v>718.08157857142851</v>
      </c>
      <c r="F86" s="5">
        <f>AVERAGE(F24,F35,F85,F69,F52)</f>
        <v>85.015918095238092</v>
      </c>
      <c r="G86" s="5">
        <f>AVERAGE(G24,G35,G85,G69,G52)</f>
        <v>27.93820333333333</v>
      </c>
      <c r="H86" s="5">
        <f>AVERAGE(H24,H35,H85,H69,H52)</f>
        <v>28.568403333333332</v>
      </c>
    </row>
    <row r="87" spans="1:16" ht="18.95" customHeight="1" x14ac:dyDescent="0.3">
      <c r="A87" s="4"/>
      <c r="B87" s="3"/>
      <c r="C87" s="772" t="s">
        <v>232</v>
      </c>
      <c r="D87" s="773"/>
      <c r="E87" s="352"/>
      <c r="F87" s="427">
        <f>(F86*4)/E86*100</f>
        <v>47.357247773642172</v>
      </c>
      <c r="G87" s="427">
        <f>(G86*9)/E86*100</f>
        <v>35.016053538127146</v>
      </c>
      <c r="H87" s="427">
        <f>(H86*4)/E86*100</f>
        <v>15.913736926753147</v>
      </c>
    </row>
    <row r="88" spans="1:16" ht="18.95" customHeight="1" x14ac:dyDescent="0.3">
      <c r="A88" s="228"/>
      <c r="B88" s="2"/>
      <c r="C88" s="774" t="s">
        <v>101</v>
      </c>
      <c r="D88" s="802"/>
      <c r="E88" s="352" t="s">
        <v>102</v>
      </c>
      <c r="F88" s="427" t="s">
        <v>103</v>
      </c>
      <c r="G88" s="427" t="s">
        <v>104</v>
      </c>
      <c r="H88" s="427" t="s">
        <v>105</v>
      </c>
    </row>
    <row r="89" spans="1:16" ht="18.95" customHeight="1" x14ac:dyDescent="0.3">
      <c r="A89" s="792" t="s">
        <v>106</v>
      </c>
      <c r="B89" s="792"/>
      <c r="C89" s="792"/>
      <c r="D89" s="792"/>
      <c r="E89" s="766"/>
      <c r="F89" s="766"/>
      <c r="G89" s="766"/>
      <c r="H89" s="766"/>
    </row>
    <row r="90" spans="1:16" ht="18.95" customHeight="1" x14ac:dyDescent="0.3">
      <c r="A90" s="783" t="s">
        <v>107</v>
      </c>
      <c r="B90" s="784"/>
      <c r="C90" s="784"/>
      <c r="D90" s="784"/>
      <c r="E90" s="784"/>
      <c r="F90" s="784"/>
      <c r="G90" s="784"/>
      <c r="H90" s="785"/>
    </row>
    <row r="91" spans="1:16" ht="18.95" customHeight="1" x14ac:dyDescent="0.3">
      <c r="A91" s="800" t="s">
        <v>108</v>
      </c>
      <c r="B91" s="787"/>
      <c r="C91" s="787"/>
      <c r="D91" s="787"/>
      <c r="E91" s="787"/>
      <c r="F91" s="787"/>
      <c r="G91" s="787"/>
      <c r="H91" s="788"/>
    </row>
    <row r="92" spans="1:16" ht="18.95" customHeight="1" x14ac:dyDescent="0.3">
      <c r="A92" s="801" t="s">
        <v>109</v>
      </c>
      <c r="B92" s="790"/>
      <c r="C92" s="790"/>
      <c r="D92" s="790"/>
      <c r="E92" s="790"/>
      <c r="F92" s="790"/>
      <c r="G92" s="790"/>
      <c r="H92" s="791"/>
    </row>
    <row r="93" spans="1:16" ht="18.95" customHeight="1" x14ac:dyDescent="0.3">
      <c r="A93" s="801" t="s">
        <v>110</v>
      </c>
      <c r="B93" s="790"/>
      <c r="C93" s="790"/>
      <c r="D93" s="790"/>
      <c r="E93" s="790"/>
      <c r="F93" s="790"/>
      <c r="G93" s="790"/>
      <c r="H93" s="791"/>
    </row>
    <row r="94" spans="1:16" ht="18.95" customHeight="1" x14ac:dyDescent="0.3">
      <c r="A94" s="801" t="s">
        <v>111</v>
      </c>
      <c r="B94" s="790"/>
      <c r="C94" s="790"/>
      <c r="D94" s="790"/>
      <c r="E94" s="790"/>
      <c r="F94" s="790"/>
      <c r="G94" s="790"/>
      <c r="H94" s="791"/>
    </row>
    <row r="95" spans="1:16" ht="18.95" customHeight="1" x14ac:dyDescent="0.3">
      <c r="A95" s="804" t="s">
        <v>112</v>
      </c>
      <c r="B95" s="804"/>
      <c r="C95" s="804"/>
      <c r="D95" s="804"/>
      <c r="E95" s="804"/>
      <c r="F95" s="804"/>
      <c r="G95" s="804"/>
      <c r="H95" s="804"/>
    </row>
    <row r="96" spans="1:16" ht="18.95" customHeight="1" x14ac:dyDescent="0.3">
      <c r="A96" s="353" t="s">
        <v>113</v>
      </c>
      <c r="B96" s="76" t="s">
        <v>114</v>
      </c>
      <c r="C96" s="76"/>
      <c r="D96" s="76"/>
      <c r="E96" s="77"/>
      <c r="F96" s="77"/>
      <c r="G96" s="77"/>
      <c r="H96" s="354"/>
    </row>
    <row r="97" spans="1:8" ht="18.95" customHeight="1" x14ac:dyDescent="0.3">
      <c r="A97" s="75" t="s">
        <v>115</v>
      </c>
      <c r="B97" s="78" t="s">
        <v>116</v>
      </c>
      <c r="C97" s="78"/>
      <c r="D97" s="78"/>
      <c r="E97" s="79"/>
      <c r="F97" s="79"/>
      <c r="G97" s="79"/>
      <c r="H97" s="80"/>
    </row>
    <row r="98" spans="1:8" ht="18.95" customHeight="1" x14ac:dyDescent="0.3">
      <c r="A98" s="229" t="s">
        <v>117</v>
      </c>
      <c r="B98" s="81" t="s">
        <v>118</v>
      </c>
      <c r="C98" s="81"/>
      <c r="D98" s="81"/>
      <c r="E98" s="82"/>
      <c r="F98" s="82"/>
      <c r="G98" s="82"/>
      <c r="H98" s="152"/>
    </row>
    <row r="99" spans="1:8" ht="18.95" customHeight="1" x14ac:dyDescent="0.3">
      <c r="A99" s="805" t="s">
        <v>119</v>
      </c>
      <c r="B99" s="805"/>
      <c r="C99" s="805"/>
      <c r="D99" s="805"/>
      <c r="E99" s="805"/>
      <c r="F99" s="805"/>
      <c r="G99" s="805"/>
      <c r="H99" s="805"/>
    </row>
    <row r="100" spans="1:8" ht="18.95" customHeight="1" x14ac:dyDescent="0.3">
      <c r="A100" s="803" t="s">
        <v>120</v>
      </c>
      <c r="B100" s="803"/>
      <c r="C100" s="803"/>
      <c r="D100" s="803"/>
      <c r="E100" s="803"/>
      <c r="F100" s="803"/>
      <c r="G100" s="803"/>
      <c r="H100" s="803"/>
    </row>
  </sheetData>
  <mergeCells count="19">
    <mergeCell ref="A100:H100"/>
    <mergeCell ref="A90:H90"/>
    <mergeCell ref="A91:H91"/>
    <mergeCell ref="A92:H92"/>
    <mergeCell ref="A93:H93"/>
    <mergeCell ref="A94:H94"/>
    <mergeCell ref="A95:H95"/>
    <mergeCell ref="A99:H99"/>
    <mergeCell ref="A89:H89"/>
    <mergeCell ref="A1:B5"/>
    <mergeCell ref="A7:B7"/>
    <mergeCell ref="A86:D86"/>
    <mergeCell ref="C87:D87"/>
    <mergeCell ref="C88:D88"/>
    <mergeCell ref="A6:B6"/>
    <mergeCell ref="B36:H36"/>
    <mergeCell ref="B53:H53"/>
    <mergeCell ref="B70:H70"/>
    <mergeCell ref="B25:H25"/>
  </mergeCells>
  <pageMargins left="0.25" right="0.25" top="0.75" bottom="0.75" header="0.3" footer="0.3"/>
  <pageSetup paperSize="9" scale="54" fitToHeight="0" orientation="portrait" r:id="rId1"/>
  <rowBreaks count="1" manualBreakCount="1">
    <brk id="5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6CC8-A70E-4F25-80B4-5EA45FFF2894}">
  <sheetPr>
    <tabColor theme="9" tint="0.79998168889431442"/>
    <pageSetUpPr fitToPage="1"/>
  </sheetPr>
  <dimension ref="A1:W101"/>
  <sheetViews>
    <sheetView tabSelected="1" topLeftCell="A68" zoomScale="80" zoomScaleNormal="80" workbookViewId="0">
      <selection activeCell="B81" sqref="B81"/>
    </sheetView>
  </sheetViews>
  <sheetFormatPr defaultColWidth="9.25" defaultRowHeight="16.5" x14ac:dyDescent="0.3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767" t="e" vm="1">
        <v>#VALUE!</v>
      </c>
      <c r="B1" s="767"/>
      <c r="C1" s="30"/>
    </row>
    <row r="2" spans="1:8" ht="18.95" customHeight="1" x14ac:dyDescent="0.3">
      <c r="A2" s="767"/>
      <c r="B2" s="767"/>
      <c r="C2" s="30"/>
    </row>
    <row r="3" spans="1:8" ht="18.95" customHeight="1" x14ac:dyDescent="0.3">
      <c r="A3" s="767"/>
      <c r="B3" s="767"/>
      <c r="C3" s="30"/>
    </row>
    <row r="4" spans="1:8" ht="18.95" customHeight="1" x14ac:dyDescent="0.3">
      <c r="A4" s="767"/>
      <c r="B4" s="767"/>
      <c r="C4" s="30"/>
    </row>
    <row r="5" spans="1:8" ht="18.95" customHeight="1" x14ac:dyDescent="0.3">
      <c r="A5" s="767"/>
      <c r="B5" s="767"/>
      <c r="C5" s="30"/>
    </row>
    <row r="6" spans="1:8" ht="32.25" customHeight="1" x14ac:dyDescent="0.3">
      <c r="A6" s="776" t="s">
        <v>0</v>
      </c>
      <c r="B6" s="776"/>
      <c r="C6" s="30"/>
    </row>
    <row r="7" spans="1:8" ht="32.25" x14ac:dyDescent="0.55000000000000004">
      <c r="A7" s="768" t="s">
        <v>1</v>
      </c>
      <c r="B7" s="768"/>
      <c r="C7" s="28"/>
    </row>
    <row r="8" spans="1:8" ht="27.75" x14ac:dyDescent="0.5">
      <c r="A8" s="201" t="s">
        <v>233</v>
      </c>
      <c r="B8" s="202"/>
      <c r="C8" s="28"/>
      <c r="D8" s="27"/>
      <c r="E8" s="27"/>
    </row>
    <row r="9" spans="1:8" s="13" customFormat="1" ht="50.1" customHeight="1" x14ac:dyDescent="0.3">
      <c r="A9" s="428" t="s">
        <v>3</v>
      </c>
      <c r="B9" s="297">
        <v>46123</v>
      </c>
      <c r="C9" s="428" t="s">
        <v>4</v>
      </c>
      <c r="D9" s="429" t="s">
        <v>5</v>
      </c>
      <c r="E9" s="429" t="s">
        <v>6</v>
      </c>
      <c r="F9" s="429" t="s">
        <v>7</v>
      </c>
      <c r="G9" s="429" t="s">
        <v>8</v>
      </c>
      <c r="H9" s="429" t="s">
        <v>9</v>
      </c>
    </row>
    <row r="10" spans="1:8" ht="19.5" x14ac:dyDescent="0.35">
      <c r="A10" s="430"/>
      <c r="B10" s="39" t="s">
        <v>234</v>
      </c>
      <c r="C10" s="431" t="s">
        <v>235</v>
      </c>
      <c r="D10" s="38">
        <v>70</v>
      </c>
      <c r="E10" s="37">
        <v>93.333333333333329</v>
      </c>
      <c r="F10" s="37">
        <v>5.0574999999999992</v>
      </c>
      <c r="G10" s="37">
        <v>5.7108333333333317</v>
      </c>
      <c r="H10" s="37">
        <v>5.3899999999999988</v>
      </c>
    </row>
    <row r="11" spans="1:8" ht="33" x14ac:dyDescent="0.3">
      <c r="A11" s="432"/>
      <c r="B11" s="56" t="s">
        <v>548</v>
      </c>
      <c r="C11" s="433" t="s">
        <v>549</v>
      </c>
      <c r="D11" s="55">
        <v>70</v>
      </c>
      <c r="E11" s="54">
        <v>99.1</v>
      </c>
      <c r="F11" s="54">
        <v>2.72</v>
      </c>
      <c r="G11" s="54">
        <v>7</v>
      </c>
      <c r="H11" s="54">
        <v>5.84</v>
      </c>
    </row>
    <row r="12" spans="1:8" ht="39" x14ac:dyDescent="0.3">
      <c r="A12" s="434" t="s">
        <v>14</v>
      </c>
      <c r="B12" s="62" t="s">
        <v>236</v>
      </c>
      <c r="C12" s="435" t="s">
        <v>237</v>
      </c>
      <c r="D12" s="33">
        <v>50</v>
      </c>
      <c r="E12" s="40">
        <v>73</v>
      </c>
      <c r="F12" s="40">
        <v>5.3249999999999993</v>
      </c>
      <c r="G12" s="40">
        <v>3.8999999999999995</v>
      </c>
      <c r="H12" s="40">
        <v>3.1999999999999993</v>
      </c>
    </row>
    <row r="13" spans="1:8" ht="19.5" x14ac:dyDescent="0.3">
      <c r="A13" s="434"/>
      <c r="B13" s="436" t="s">
        <v>238</v>
      </c>
      <c r="C13" s="431"/>
      <c r="D13" s="437">
        <v>50</v>
      </c>
      <c r="E13" s="437">
        <v>23.9</v>
      </c>
      <c r="F13" s="437">
        <v>1.92</v>
      </c>
      <c r="G13" s="437">
        <v>0.36</v>
      </c>
      <c r="H13" s="437">
        <v>2.58</v>
      </c>
    </row>
    <row r="14" spans="1:8" ht="18.95" customHeight="1" x14ac:dyDescent="0.3">
      <c r="A14" s="438"/>
      <c r="B14" s="34" t="s">
        <v>19</v>
      </c>
      <c r="C14" s="433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438"/>
      <c r="B15" s="439" t="s">
        <v>91</v>
      </c>
      <c r="C15" s="433" t="s">
        <v>239</v>
      </c>
      <c r="D15" s="440">
        <v>80</v>
      </c>
      <c r="E15" s="440">
        <v>70.400000000000006</v>
      </c>
      <c r="F15" s="440">
        <v>13.5</v>
      </c>
      <c r="G15" s="440">
        <v>0.498</v>
      </c>
      <c r="H15" s="440">
        <v>2.42</v>
      </c>
    </row>
    <row r="16" spans="1:8" ht="18.95" customHeight="1" x14ac:dyDescent="0.35">
      <c r="A16" s="438"/>
      <c r="B16" s="441" t="s">
        <v>240</v>
      </c>
      <c r="C16" s="438" t="s">
        <v>241</v>
      </c>
      <c r="D16" s="442">
        <v>100</v>
      </c>
      <c r="E16" s="442">
        <v>45.3</v>
      </c>
      <c r="F16" s="442">
        <v>8.64</v>
      </c>
      <c r="G16" s="442">
        <v>1.54</v>
      </c>
      <c r="H16" s="442">
        <v>0.57999999999999996</v>
      </c>
    </row>
    <row r="17" spans="1:23" ht="18.95" customHeight="1" x14ac:dyDescent="0.35">
      <c r="A17" s="438"/>
      <c r="B17" s="441" t="s">
        <v>242</v>
      </c>
      <c r="C17" s="443" t="s">
        <v>243</v>
      </c>
      <c r="D17" s="444">
        <v>100</v>
      </c>
      <c r="E17" s="444">
        <v>25.6</v>
      </c>
      <c r="F17" s="444">
        <v>1.43</v>
      </c>
      <c r="G17" s="444">
        <v>1.56</v>
      </c>
      <c r="H17" s="444">
        <v>0.99</v>
      </c>
    </row>
    <row r="18" spans="1:23" ht="18.95" customHeight="1" x14ac:dyDescent="0.35">
      <c r="A18" s="438"/>
      <c r="B18" s="445" t="s">
        <v>244</v>
      </c>
      <c r="C18" s="443"/>
      <c r="D18" s="440">
        <v>100</v>
      </c>
      <c r="E18" s="440">
        <v>45.74</v>
      </c>
      <c r="F18" s="440">
        <v>10.18</v>
      </c>
      <c r="G18" s="440">
        <v>0.26</v>
      </c>
      <c r="H18" s="440">
        <v>2.44</v>
      </c>
    </row>
    <row r="19" spans="1:23" ht="18.95" customHeight="1" x14ac:dyDescent="0.35">
      <c r="A19" s="438"/>
      <c r="B19" s="446" t="s">
        <v>28</v>
      </c>
      <c r="C19" s="447" t="s">
        <v>29</v>
      </c>
      <c r="D19" s="448">
        <v>5</v>
      </c>
      <c r="E19" s="448">
        <v>32.189399999999999</v>
      </c>
      <c r="F19" s="448">
        <v>9.7050000000000011E-2</v>
      </c>
      <c r="G19" s="448">
        <v>3.5305500000000003</v>
      </c>
      <c r="H19" s="448">
        <v>1.3550000000000001E-2</v>
      </c>
    </row>
    <row r="20" spans="1:23" ht="18.95" customHeight="1" x14ac:dyDescent="0.35">
      <c r="A20" s="449"/>
      <c r="B20" s="8" t="s">
        <v>30</v>
      </c>
      <c r="C20" s="450" t="s">
        <v>31</v>
      </c>
      <c r="D20" s="7">
        <v>10</v>
      </c>
      <c r="E20" s="7">
        <v>91.315049999999999</v>
      </c>
      <c r="F20" s="7">
        <v>1.92</v>
      </c>
      <c r="G20" s="7">
        <v>7.7350499999999993</v>
      </c>
      <c r="H20" s="7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49" t="s">
        <v>32</v>
      </c>
      <c r="B21" s="446" t="s">
        <v>221</v>
      </c>
      <c r="C21" s="433"/>
      <c r="D21" s="451">
        <v>50</v>
      </c>
      <c r="E21" s="448"/>
      <c r="F21" s="448"/>
      <c r="G21" s="448"/>
      <c r="H21" s="448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452"/>
      <c r="B22" s="453" t="s">
        <v>34</v>
      </c>
      <c r="C22" s="454"/>
      <c r="D22" s="455">
        <v>30</v>
      </c>
      <c r="E22" s="455">
        <v>72.674999999999997</v>
      </c>
      <c r="F22" s="455">
        <v>13.574999999999999</v>
      </c>
      <c r="G22" s="455">
        <v>0.46499999999999991</v>
      </c>
      <c r="H22" s="455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456"/>
      <c r="B23" s="8" t="s">
        <v>138</v>
      </c>
      <c r="C23" s="438"/>
      <c r="D23" s="7">
        <v>100</v>
      </c>
      <c r="E23" s="7">
        <v>39.975999999999999</v>
      </c>
      <c r="F23" s="7">
        <v>11.94</v>
      </c>
      <c r="G23" s="7">
        <v>0</v>
      </c>
      <c r="H23" s="7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7"/>
      <c r="B24" s="6"/>
      <c r="C24" s="6" t="s">
        <v>36</v>
      </c>
      <c r="D24" s="458"/>
      <c r="E24" s="459">
        <f>SUM(E10:E23)</f>
        <v>849.52878333333331</v>
      </c>
      <c r="F24" s="459">
        <f>SUM(F10:F23)</f>
        <v>102.50454999999999</v>
      </c>
      <c r="G24" s="459">
        <f>SUM(G10:G23)</f>
        <v>33.639433333333336</v>
      </c>
      <c r="H24" s="459">
        <f>SUM(H10:H23)</f>
        <v>35.138499999999993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95" customFormat="1" ht="27.75" x14ac:dyDescent="0.5">
      <c r="A25" s="460" t="str">
        <f>A8</f>
        <v>20. nädal</v>
      </c>
      <c r="B25" s="809"/>
      <c r="C25" s="810"/>
      <c r="D25" s="810"/>
      <c r="E25" s="810"/>
      <c r="F25" s="810"/>
      <c r="G25" s="810"/>
      <c r="H25" s="811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</row>
    <row r="26" spans="1:23" ht="50.1" customHeight="1" x14ac:dyDescent="0.3">
      <c r="A26" s="428" t="s">
        <v>37</v>
      </c>
      <c r="B26" s="461">
        <f>B9+1</f>
        <v>46124</v>
      </c>
      <c r="C26" s="428" t="s">
        <v>4</v>
      </c>
      <c r="D26" s="429" t="s">
        <v>5</v>
      </c>
      <c r="E26" s="429" t="s">
        <v>6</v>
      </c>
      <c r="F26" s="429" t="s">
        <v>7</v>
      </c>
      <c r="G26" s="429" t="s">
        <v>8</v>
      </c>
      <c r="H26" s="429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9" x14ac:dyDescent="0.3">
      <c r="A27" s="462"/>
      <c r="B27" s="884" t="s">
        <v>550</v>
      </c>
      <c r="C27" s="885" t="s">
        <v>551</v>
      </c>
      <c r="D27" s="465">
        <v>100</v>
      </c>
      <c r="E27" s="465">
        <v>63.3</v>
      </c>
      <c r="F27" s="465">
        <v>5.54</v>
      </c>
      <c r="G27" s="465">
        <v>2.7</v>
      </c>
      <c r="H27" s="465">
        <v>3.76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432"/>
      <c r="B28" s="463" t="s">
        <v>245</v>
      </c>
      <c r="C28" s="464" t="s">
        <v>246</v>
      </c>
      <c r="D28" s="437">
        <v>100</v>
      </c>
      <c r="E28" s="465">
        <v>82.3</v>
      </c>
      <c r="F28" s="465">
        <v>5.33</v>
      </c>
      <c r="G28" s="465">
        <v>4.45</v>
      </c>
      <c r="H28" s="465">
        <v>4.83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19" customFormat="1" ht="19.5" x14ac:dyDescent="0.35">
      <c r="A29" s="432" t="s">
        <v>14</v>
      </c>
      <c r="B29" s="466" t="s">
        <v>247</v>
      </c>
      <c r="C29" s="467" t="s">
        <v>248</v>
      </c>
      <c r="D29" s="468">
        <v>100</v>
      </c>
      <c r="E29" s="468">
        <v>98.4</v>
      </c>
      <c r="F29" s="468">
        <v>12.3</v>
      </c>
      <c r="G29" s="468">
        <v>3.78</v>
      </c>
      <c r="H29" s="468">
        <v>2.7</v>
      </c>
      <c r="J29" s="20"/>
      <c r="K29" s="20"/>
      <c r="L29" s="20"/>
      <c r="M29" s="20"/>
      <c r="N29" s="20"/>
      <c r="O29" s="20"/>
      <c r="P29" s="20"/>
    </row>
    <row r="30" spans="1:23" s="19" customFormat="1" ht="18.95" customHeight="1" x14ac:dyDescent="0.3">
      <c r="A30" s="462"/>
      <c r="B30" s="463" t="s">
        <v>44</v>
      </c>
      <c r="C30" s="469"/>
      <c r="D30" s="465">
        <v>30</v>
      </c>
      <c r="E30" s="465">
        <v>35.520000000000003</v>
      </c>
      <c r="F30" s="465">
        <v>1.2299999999999998</v>
      </c>
      <c r="G30" s="465">
        <v>3</v>
      </c>
      <c r="H30" s="465">
        <v>0.89999999999999991</v>
      </c>
      <c r="I30" s="21"/>
      <c r="J30" s="20"/>
      <c r="K30" s="20"/>
      <c r="L30" s="20"/>
      <c r="M30" s="20"/>
      <c r="N30" s="20"/>
      <c r="O30" s="20"/>
      <c r="P30" s="22"/>
    </row>
    <row r="31" spans="1:23" s="19" customFormat="1" ht="19.5" x14ac:dyDescent="0.3">
      <c r="A31" s="462"/>
      <c r="B31" s="463" t="s">
        <v>249</v>
      </c>
      <c r="C31" s="464" t="s">
        <v>250</v>
      </c>
      <c r="D31" s="437">
        <v>160</v>
      </c>
      <c r="E31" s="437">
        <v>200</v>
      </c>
      <c r="F31" s="437">
        <v>33.799999999999997</v>
      </c>
      <c r="G31" s="437">
        <v>4.57</v>
      </c>
      <c r="H31" s="437">
        <v>5.34</v>
      </c>
      <c r="I31" s="21"/>
      <c r="J31" s="20"/>
      <c r="K31" s="20"/>
      <c r="L31" s="20"/>
      <c r="M31" s="20"/>
      <c r="N31" s="20"/>
      <c r="O31" s="20"/>
      <c r="P31" s="20"/>
    </row>
    <row r="32" spans="1:23" s="19" customFormat="1" ht="18.95" customHeight="1" x14ac:dyDescent="0.3">
      <c r="A32" s="470" t="s">
        <v>32</v>
      </c>
      <c r="B32" s="463" t="s">
        <v>33</v>
      </c>
      <c r="C32" s="471"/>
      <c r="D32" s="472">
        <v>50</v>
      </c>
      <c r="E32" s="465"/>
      <c r="F32" s="465"/>
      <c r="G32" s="465"/>
      <c r="H32" s="465"/>
      <c r="I32" s="21"/>
      <c r="J32" s="20"/>
      <c r="K32" s="20"/>
      <c r="L32" s="20"/>
      <c r="M32" s="20"/>
      <c r="N32" s="20"/>
      <c r="O32" s="20"/>
      <c r="P32" s="20"/>
    </row>
    <row r="33" spans="1:22" ht="18.95" customHeight="1" x14ac:dyDescent="0.35">
      <c r="A33" s="473"/>
      <c r="B33" s="463" t="s">
        <v>34</v>
      </c>
      <c r="C33" s="469"/>
      <c r="D33" s="465">
        <v>50</v>
      </c>
      <c r="E33" s="465">
        <v>123.1</v>
      </c>
      <c r="F33" s="465">
        <v>26.15</v>
      </c>
      <c r="G33" s="465">
        <v>1</v>
      </c>
      <c r="H33" s="465">
        <v>3.5750000000000002</v>
      </c>
      <c r="I33" s="9"/>
      <c r="J33" s="16"/>
      <c r="K33" s="16"/>
      <c r="L33" s="16"/>
      <c r="M33" s="16"/>
      <c r="N33" s="16"/>
      <c r="O33" s="16"/>
      <c r="P33" s="16"/>
    </row>
    <row r="34" spans="1:22" ht="18.95" customHeight="1" x14ac:dyDescent="0.35">
      <c r="A34" s="473"/>
      <c r="B34" s="463" t="s">
        <v>47</v>
      </c>
      <c r="C34" s="474"/>
      <c r="D34" s="465">
        <v>100</v>
      </c>
      <c r="E34" s="465">
        <v>32.4</v>
      </c>
      <c r="F34" s="465">
        <v>5.6</v>
      </c>
      <c r="G34" s="465">
        <v>0.2</v>
      </c>
      <c r="H34" s="465">
        <v>0.6</v>
      </c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57"/>
      <c r="B35" s="6"/>
      <c r="C35" s="6" t="s">
        <v>36</v>
      </c>
      <c r="D35" s="475"/>
      <c r="E35" s="476">
        <f>SUM(E27:E34)</f>
        <v>635.02</v>
      </c>
      <c r="F35" s="476">
        <f>SUM(F27:F34)</f>
        <v>89.949999999999989</v>
      </c>
      <c r="G35" s="476">
        <f>SUM(G27:G34)</f>
        <v>19.7</v>
      </c>
      <c r="H35" s="476">
        <f>SUM(H27:H34)</f>
        <v>21.705000000000002</v>
      </c>
      <c r="O35" s="17"/>
      <c r="P35" s="17"/>
      <c r="Q35" s="17"/>
      <c r="R35" s="17"/>
      <c r="S35" s="17"/>
      <c r="T35" s="17"/>
      <c r="U35" s="17"/>
      <c r="V35" s="17"/>
    </row>
    <row r="36" spans="1:22" s="195" customFormat="1" ht="27.75" x14ac:dyDescent="0.5">
      <c r="A36" s="460" t="str">
        <f>A8</f>
        <v>20. nädal</v>
      </c>
      <c r="B36" s="809"/>
      <c r="C36" s="810"/>
      <c r="D36" s="810"/>
      <c r="E36" s="810"/>
      <c r="F36" s="810"/>
      <c r="G36" s="810"/>
      <c r="H36" s="811"/>
      <c r="O36" s="196"/>
      <c r="P36" s="196"/>
      <c r="Q36" s="196"/>
      <c r="R36" s="196"/>
      <c r="S36" s="196"/>
      <c r="T36" s="196"/>
      <c r="U36" s="196"/>
      <c r="V36" s="196"/>
    </row>
    <row r="37" spans="1:22" ht="50.1" customHeight="1" x14ac:dyDescent="0.3">
      <c r="A37" s="428" t="s">
        <v>48</v>
      </c>
      <c r="B37" s="461">
        <f>B9+2</f>
        <v>46125</v>
      </c>
      <c r="C37" s="428" t="s">
        <v>4</v>
      </c>
      <c r="D37" s="429" t="s">
        <v>5</v>
      </c>
      <c r="E37" s="429" t="s">
        <v>6</v>
      </c>
      <c r="F37" s="429" t="s">
        <v>7</v>
      </c>
      <c r="G37" s="429" t="s">
        <v>8</v>
      </c>
      <c r="H37" s="429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477"/>
      <c r="B38" s="478" t="s">
        <v>501</v>
      </c>
      <c r="C38" s="450" t="s">
        <v>502</v>
      </c>
      <c r="D38" s="479">
        <v>50</v>
      </c>
      <c r="E38" s="479">
        <v>94.8</v>
      </c>
      <c r="F38" s="479">
        <v>7.14</v>
      </c>
      <c r="G38" s="479">
        <v>4.1100000000000003</v>
      </c>
      <c r="H38" s="479">
        <v>8.02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432"/>
      <c r="B39" s="439" t="s">
        <v>251</v>
      </c>
      <c r="C39" s="433" t="s">
        <v>252</v>
      </c>
      <c r="D39" s="440">
        <v>50</v>
      </c>
      <c r="E39" s="479">
        <v>84.6</v>
      </c>
      <c r="F39" s="479">
        <v>0.14199999999999999</v>
      </c>
      <c r="G39" s="479">
        <v>4.03</v>
      </c>
      <c r="H39" s="479">
        <v>11.9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432" t="s">
        <v>14</v>
      </c>
      <c r="B40" s="436" t="s">
        <v>503</v>
      </c>
      <c r="C40" s="431" t="s">
        <v>253</v>
      </c>
      <c r="D40" s="437">
        <v>50</v>
      </c>
      <c r="E40" s="437">
        <v>67.505499999999998</v>
      </c>
      <c r="F40" s="437">
        <v>10.576499999999999</v>
      </c>
      <c r="G40" s="437">
        <v>1.9424999999999999</v>
      </c>
      <c r="H40" s="437">
        <v>2.6345000000000001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432"/>
      <c r="B41" s="478" t="s">
        <v>504</v>
      </c>
      <c r="C41" s="512" t="s">
        <v>505</v>
      </c>
      <c r="D41" s="440">
        <v>50</v>
      </c>
      <c r="E41" s="479">
        <v>40.799999999999997</v>
      </c>
      <c r="F41" s="479">
        <v>1.76</v>
      </c>
      <c r="G41" s="479">
        <v>1.8</v>
      </c>
      <c r="H41" s="479">
        <v>4.375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432"/>
      <c r="B42" s="436" t="s">
        <v>254</v>
      </c>
      <c r="C42" s="480"/>
      <c r="D42" s="437">
        <v>50</v>
      </c>
      <c r="E42" s="465">
        <v>30.4</v>
      </c>
      <c r="F42" s="465">
        <v>4.7450000000000001</v>
      </c>
      <c r="G42" s="465">
        <v>0.56000000000000005</v>
      </c>
      <c r="H42" s="465">
        <v>0.84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9.5" x14ac:dyDescent="0.3">
      <c r="A43" s="481"/>
      <c r="B43" s="132" t="s">
        <v>21</v>
      </c>
      <c r="C43" s="433" t="s">
        <v>22</v>
      </c>
      <c r="D43" s="142">
        <v>80</v>
      </c>
      <c r="E43" s="142">
        <v>126.4</v>
      </c>
      <c r="F43" s="142">
        <v>20.88</v>
      </c>
      <c r="G43" s="142">
        <v>3.7919999999999998</v>
      </c>
      <c r="H43" s="142">
        <v>1.8240000000000001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5">
      <c r="A44" s="477"/>
      <c r="B44" s="8" t="s">
        <v>207</v>
      </c>
      <c r="C44" s="482" t="s">
        <v>186</v>
      </c>
      <c r="D44" s="7">
        <v>80</v>
      </c>
      <c r="E44" s="7">
        <v>58</v>
      </c>
      <c r="F44" s="7">
        <v>12.4</v>
      </c>
      <c r="G44" s="7">
        <v>0</v>
      </c>
      <c r="H44" s="7">
        <v>1.52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s="13" customFormat="1" ht="19.5" x14ac:dyDescent="0.3">
      <c r="A45" s="477"/>
      <c r="B45" s="436" t="s">
        <v>255</v>
      </c>
      <c r="C45" s="433" t="s">
        <v>256</v>
      </c>
      <c r="D45" s="437">
        <v>100</v>
      </c>
      <c r="E45" s="465">
        <v>31.5</v>
      </c>
      <c r="F45" s="465">
        <v>4.88</v>
      </c>
      <c r="G45" s="465">
        <v>0.185</v>
      </c>
      <c r="H45" s="465">
        <v>1.44</v>
      </c>
      <c r="J45" s="17"/>
      <c r="K45" s="17"/>
      <c r="L45" s="17"/>
      <c r="M45" s="17"/>
      <c r="N45" s="17"/>
      <c r="O45" s="17"/>
      <c r="P45" s="18"/>
      <c r="Q45" s="18"/>
      <c r="R45" s="18"/>
      <c r="S45" s="18"/>
      <c r="T45" s="17"/>
      <c r="U45" s="17"/>
      <c r="V45" s="17"/>
    </row>
    <row r="46" spans="1:22" s="13" customFormat="1" ht="18.95" customHeight="1" x14ac:dyDescent="0.3">
      <c r="A46" s="477"/>
      <c r="B46" s="483" t="s">
        <v>257</v>
      </c>
      <c r="C46" s="450"/>
      <c r="D46" s="33">
        <v>100</v>
      </c>
      <c r="E46" s="33">
        <v>62.2</v>
      </c>
      <c r="F46" s="33">
        <v>6.46</v>
      </c>
      <c r="G46" s="33">
        <v>2.3199999999999998</v>
      </c>
      <c r="H46" s="33">
        <v>1.964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9.5" x14ac:dyDescent="0.3">
      <c r="A47" s="423"/>
      <c r="B47" s="478" t="s">
        <v>258</v>
      </c>
      <c r="C47" s="484"/>
      <c r="D47" s="33">
        <v>100</v>
      </c>
      <c r="E47" s="33">
        <v>44.16</v>
      </c>
      <c r="F47" s="33">
        <v>10.52</v>
      </c>
      <c r="G47" s="33">
        <v>0.42</v>
      </c>
      <c r="H47" s="33">
        <v>1.34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ht="18.95" customHeight="1" x14ac:dyDescent="0.3">
      <c r="A48" s="423"/>
      <c r="B48" s="439" t="s">
        <v>28</v>
      </c>
      <c r="C48" s="447" t="s">
        <v>29</v>
      </c>
      <c r="D48" s="440">
        <v>5</v>
      </c>
      <c r="E48" s="440">
        <v>32.189399999999999</v>
      </c>
      <c r="F48" s="440">
        <v>9.7050000000000011E-2</v>
      </c>
      <c r="G48" s="440">
        <v>3.5305500000000003</v>
      </c>
      <c r="H48" s="440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15" ht="18.95" customHeight="1" x14ac:dyDescent="0.3">
      <c r="A49" s="432"/>
      <c r="B49" s="34" t="s">
        <v>30</v>
      </c>
      <c r="C49" s="450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8.95" customHeight="1" x14ac:dyDescent="0.3">
      <c r="A50" s="432" t="s">
        <v>32</v>
      </c>
      <c r="B50" s="439" t="s">
        <v>33</v>
      </c>
      <c r="C50" s="433"/>
      <c r="D50" s="444">
        <v>50</v>
      </c>
      <c r="E50" s="440"/>
      <c r="F50" s="440"/>
      <c r="G50" s="440"/>
      <c r="H50" s="440"/>
    </row>
    <row r="51" spans="1:15" ht="18.95" customHeight="1" x14ac:dyDescent="0.3">
      <c r="A51" s="438"/>
      <c r="B51" s="332" t="s">
        <v>34</v>
      </c>
      <c r="C51" s="481"/>
      <c r="D51" s="328">
        <v>30</v>
      </c>
      <c r="E51" s="328">
        <v>72.674999999999997</v>
      </c>
      <c r="F51" s="328">
        <v>13.574999999999999</v>
      </c>
      <c r="G51" s="328">
        <v>0.46499999999999991</v>
      </c>
      <c r="H51" s="328">
        <v>2.6099999999999994</v>
      </c>
    </row>
    <row r="52" spans="1:15" ht="18.95" customHeight="1" x14ac:dyDescent="0.35">
      <c r="A52" s="454"/>
      <c r="B52" s="315" t="s">
        <v>83</v>
      </c>
      <c r="C52" s="454"/>
      <c r="D52" s="42">
        <v>100</v>
      </c>
      <c r="E52" s="7">
        <v>42.7</v>
      </c>
      <c r="F52" s="7">
        <v>10.199999999999999</v>
      </c>
      <c r="G52" s="7">
        <v>0.1</v>
      </c>
      <c r="H52" s="7">
        <v>1.1000000000000001</v>
      </c>
    </row>
    <row r="53" spans="1:15" s="13" customFormat="1" ht="18.95" customHeight="1" x14ac:dyDescent="0.3">
      <c r="A53" s="457"/>
      <c r="B53" s="6"/>
      <c r="C53" s="6" t="s">
        <v>36</v>
      </c>
      <c r="D53" s="485"/>
      <c r="E53" s="486">
        <f>SUM(E38:E52)</f>
        <v>848.8066</v>
      </c>
      <c r="F53" s="486">
        <f>SUM(F38:F52)</f>
        <v>104.65554999999999</v>
      </c>
      <c r="G53" s="486">
        <f>SUM(G38:G52)</f>
        <v>28.411750000000005</v>
      </c>
      <c r="H53" s="486">
        <f>SUM(H38:H52)</f>
        <v>42.404350000000008</v>
      </c>
      <c r="J53" s="12"/>
      <c r="K53" s="11"/>
      <c r="L53" s="11"/>
      <c r="M53" s="11"/>
      <c r="N53" s="11"/>
      <c r="O53" s="11"/>
    </row>
    <row r="54" spans="1:15" s="195" customFormat="1" ht="27.75" x14ac:dyDescent="0.5">
      <c r="A54" s="460" t="str">
        <f>A8</f>
        <v>20. nädal</v>
      </c>
      <c r="B54" s="809"/>
      <c r="C54" s="810"/>
      <c r="D54" s="810"/>
      <c r="E54" s="810"/>
      <c r="F54" s="810"/>
      <c r="G54" s="810"/>
      <c r="H54" s="811"/>
      <c r="J54" s="199"/>
      <c r="K54" s="200"/>
      <c r="L54" s="200"/>
      <c r="M54" s="200"/>
      <c r="N54" s="200"/>
      <c r="O54" s="200"/>
    </row>
    <row r="55" spans="1:15" ht="50.1" customHeight="1" x14ac:dyDescent="0.3">
      <c r="A55" s="428" t="s">
        <v>70</v>
      </c>
      <c r="B55" s="461">
        <f>B9+3</f>
        <v>46126</v>
      </c>
      <c r="C55" s="428" t="s">
        <v>4</v>
      </c>
      <c r="D55" s="429" t="s">
        <v>5</v>
      </c>
      <c r="E55" s="429" t="s">
        <v>6</v>
      </c>
      <c r="F55" s="429" t="s">
        <v>7</v>
      </c>
      <c r="G55" s="429" t="s">
        <v>8</v>
      </c>
      <c r="H55" s="429" t="s">
        <v>9</v>
      </c>
    </row>
    <row r="56" spans="1:15" ht="19.5" x14ac:dyDescent="0.3">
      <c r="A56" s="487"/>
      <c r="B56" s="488" t="s">
        <v>554</v>
      </c>
      <c r="C56" s="431" t="s">
        <v>555</v>
      </c>
      <c r="D56" s="489">
        <v>70</v>
      </c>
      <c r="E56" s="490">
        <v>80.7</v>
      </c>
      <c r="F56" s="490">
        <v>3.94</v>
      </c>
      <c r="G56" s="490">
        <v>5.8</v>
      </c>
      <c r="H56" s="490">
        <v>3.04</v>
      </c>
    </row>
    <row r="57" spans="1:15" ht="33" x14ac:dyDescent="0.3">
      <c r="A57" s="432"/>
      <c r="B57" s="488" t="s">
        <v>259</v>
      </c>
      <c r="C57" s="431" t="s">
        <v>260</v>
      </c>
      <c r="D57" s="489">
        <v>70</v>
      </c>
      <c r="E57" s="490">
        <v>80.900000000000006</v>
      </c>
      <c r="F57" s="490">
        <v>4.26</v>
      </c>
      <c r="G57" s="490">
        <v>5.25</v>
      </c>
      <c r="H57" s="490">
        <v>3.69</v>
      </c>
    </row>
    <row r="58" spans="1:15" ht="33" x14ac:dyDescent="0.3">
      <c r="A58" s="342" t="s">
        <v>14</v>
      </c>
      <c r="B58" s="436" t="s">
        <v>216</v>
      </c>
      <c r="C58" s="480" t="s">
        <v>261</v>
      </c>
      <c r="D58" s="437">
        <v>50</v>
      </c>
      <c r="E58" s="437">
        <v>29.957000000000004</v>
      </c>
      <c r="F58" s="437">
        <v>2.4889999999999999</v>
      </c>
      <c r="G58" s="437">
        <v>2.0615000000000006</v>
      </c>
      <c r="H58" s="437">
        <v>0.72899999999999998</v>
      </c>
    </row>
    <row r="59" spans="1:15" ht="19.5" x14ac:dyDescent="0.3">
      <c r="A59" s="342"/>
      <c r="B59" s="463" t="s">
        <v>17</v>
      </c>
      <c r="C59" s="433" t="s">
        <v>18</v>
      </c>
      <c r="D59" s="489">
        <v>50</v>
      </c>
      <c r="E59" s="490">
        <v>25.9</v>
      </c>
      <c r="F59" s="490">
        <v>3.73</v>
      </c>
      <c r="G59" s="490">
        <v>0.56000000000000005</v>
      </c>
      <c r="H59" s="490">
        <v>0.66</v>
      </c>
    </row>
    <row r="60" spans="1:15" ht="18.95" customHeight="1" x14ac:dyDescent="0.3">
      <c r="A60" s="491"/>
      <c r="B60" s="478" t="s">
        <v>207</v>
      </c>
      <c r="C60" s="480"/>
      <c r="D60" s="440">
        <v>80</v>
      </c>
      <c r="E60" s="479">
        <v>58.057142857142843</v>
      </c>
      <c r="F60" s="479">
        <v>12.342857142857142</v>
      </c>
      <c r="G60" s="479">
        <v>7.9999999999999988E-2</v>
      </c>
      <c r="H60" s="479">
        <v>1.52</v>
      </c>
    </row>
    <row r="61" spans="1:15" ht="19.5" x14ac:dyDescent="0.3">
      <c r="A61" s="491"/>
      <c r="B61" s="488" t="s">
        <v>91</v>
      </c>
      <c r="C61" s="431" t="s">
        <v>262</v>
      </c>
      <c r="D61" s="489">
        <v>80</v>
      </c>
      <c r="E61" s="490">
        <v>70.400000000000006</v>
      </c>
      <c r="F61" s="490">
        <v>13.5</v>
      </c>
      <c r="G61" s="490">
        <v>0.498</v>
      </c>
      <c r="H61" s="490">
        <v>2.42</v>
      </c>
      <c r="J61" s="12"/>
      <c r="K61" s="11"/>
      <c r="L61" s="11"/>
      <c r="M61" s="11"/>
      <c r="N61" s="11"/>
      <c r="O61" s="11"/>
    </row>
    <row r="62" spans="1:15" ht="19.5" x14ac:dyDescent="0.3">
      <c r="A62" s="491"/>
      <c r="B62" s="488" t="s">
        <v>506</v>
      </c>
      <c r="C62" s="431"/>
      <c r="D62" s="489">
        <v>100</v>
      </c>
      <c r="E62" s="490">
        <v>20.399999999999999</v>
      </c>
      <c r="F62" s="490">
        <v>3.14</v>
      </c>
      <c r="G62" s="490">
        <v>0.12</v>
      </c>
      <c r="H62" s="490">
        <v>0.84</v>
      </c>
      <c r="J62" s="12"/>
      <c r="K62" s="11"/>
      <c r="L62" s="11"/>
      <c r="M62" s="11"/>
      <c r="N62" s="11"/>
      <c r="O62" s="11"/>
    </row>
    <row r="63" spans="1:15" ht="19.5" x14ac:dyDescent="0.3">
      <c r="A63" s="456"/>
      <c r="B63" s="488" t="s">
        <v>507</v>
      </c>
      <c r="C63" s="454"/>
      <c r="D63" s="489">
        <v>100</v>
      </c>
      <c r="E63" s="490">
        <v>14.2</v>
      </c>
      <c r="F63" s="490">
        <v>1.28</v>
      </c>
      <c r="G63" s="490">
        <v>0.16</v>
      </c>
      <c r="H63" s="490">
        <v>1.34</v>
      </c>
    </row>
    <row r="64" spans="1:15" ht="18.95" customHeight="1" x14ac:dyDescent="0.3">
      <c r="A64" s="456"/>
      <c r="B64" s="488" t="s">
        <v>263</v>
      </c>
      <c r="C64" s="431"/>
      <c r="D64" s="489">
        <v>100</v>
      </c>
      <c r="E64" s="490">
        <v>70.900000000000006</v>
      </c>
      <c r="F64" s="490">
        <v>11.6</v>
      </c>
      <c r="G64" s="490">
        <v>0.316</v>
      </c>
      <c r="H64" s="490">
        <v>3.92</v>
      </c>
    </row>
    <row r="65" spans="1:18" ht="18.95" customHeight="1" x14ac:dyDescent="0.3">
      <c r="A65" s="456"/>
      <c r="B65" s="488" t="s">
        <v>28</v>
      </c>
      <c r="C65" s="454" t="s">
        <v>29</v>
      </c>
      <c r="D65" s="489">
        <v>5</v>
      </c>
      <c r="E65" s="490">
        <v>32.189399999999999</v>
      </c>
      <c r="F65" s="490">
        <v>9.7050000000000011E-2</v>
      </c>
      <c r="G65" s="490">
        <v>3.5305500000000003</v>
      </c>
      <c r="H65" s="490">
        <v>1.3550000000000001E-2</v>
      </c>
    </row>
    <row r="66" spans="1:18" ht="18.95" customHeight="1" x14ac:dyDescent="0.3">
      <c r="A66" s="456"/>
      <c r="B66" s="488" t="s">
        <v>30</v>
      </c>
      <c r="C66" s="450" t="s">
        <v>31</v>
      </c>
      <c r="D66" s="490">
        <v>10</v>
      </c>
      <c r="E66" s="490">
        <v>91.315049999999999</v>
      </c>
      <c r="F66" s="490">
        <v>1.92</v>
      </c>
      <c r="G66" s="490">
        <v>7.7350499999999993</v>
      </c>
      <c r="H66" s="490">
        <v>4.2349499999999995</v>
      </c>
    </row>
    <row r="67" spans="1:18" ht="18.95" customHeight="1" x14ac:dyDescent="0.35">
      <c r="A67" s="449" t="s">
        <v>32</v>
      </c>
      <c r="B67" s="436" t="s">
        <v>187</v>
      </c>
      <c r="C67" s="431"/>
      <c r="D67" s="492">
        <v>50</v>
      </c>
      <c r="E67" s="437"/>
      <c r="F67" s="437"/>
      <c r="G67" s="437"/>
      <c r="H67" s="437"/>
    </row>
    <row r="68" spans="1:18" ht="19.5" x14ac:dyDescent="0.3">
      <c r="A68" s="456"/>
      <c r="B68" s="436" t="s">
        <v>34</v>
      </c>
      <c r="C68" s="433"/>
      <c r="D68" s="437">
        <v>30</v>
      </c>
      <c r="E68" s="437">
        <v>72.674999999999997</v>
      </c>
      <c r="F68" s="437">
        <v>13.574999999999999</v>
      </c>
      <c r="G68" s="437">
        <v>0.46499999999999991</v>
      </c>
      <c r="H68" s="437">
        <v>2.6099999999999994</v>
      </c>
    </row>
    <row r="69" spans="1:18" ht="18.95" customHeight="1" x14ac:dyDescent="0.3">
      <c r="A69" s="456"/>
      <c r="B69" s="436" t="s">
        <v>35</v>
      </c>
      <c r="C69" s="454"/>
      <c r="D69" s="437">
        <v>100</v>
      </c>
      <c r="E69" s="437">
        <v>48.076000000000001</v>
      </c>
      <c r="F69" s="437">
        <v>13.48</v>
      </c>
      <c r="G69" s="437">
        <v>0</v>
      </c>
      <c r="H69" s="437">
        <v>0</v>
      </c>
    </row>
    <row r="70" spans="1:18" ht="18.95" customHeight="1" x14ac:dyDescent="0.3">
      <c r="A70" s="457"/>
      <c r="B70" s="6"/>
      <c r="C70" s="6" t="s">
        <v>36</v>
      </c>
      <c r="D70" s="399"/>
      <c r="E70" s="493">
        <f>SUM(E56:E69)</f>
        <v>695.6695928571429</v>
      </c>
      <c r="F70" s="493">
        <f>SUM(F56:F69)</f>
        <v>85.353907142857153</v>
      </c>
      <c r="G70" s="493">
        <f>SUM(G56:G69)</f>
        <v>26.5761</v>
      </c>
      <c r="H70" s="493">
        <f>SUM(H56:H69)</f>
        <v>25.017499999999998</v>
      </c>
    </row>
    <row r="71" spans="1:18" s="198" customFormat="1" ht="27.75" x14ac:dyDescent="0.5">
      <c r="A71" s="460" t="str">
        <f>A8</f>
        <v>20. nädal</v>
      </c>
      <c r="B71" s="809"/>
      <c r="C71" s="810"/>
      <c r="D71" s="810"/>
      <c r="E71" s="810"/>
      <c r="F71" s="810"/>
      <c r="G71" s="810"/>
      <c r="H71" s="811"/>
    </row>
    <row r="72" spans="1:18" ht="50.1" customHeight="1" x14ac:dyDescent="0.3">
      <c r="A72" s="428" t="s">
        <v>84</v>
      </c>
      <c r="B72" s="461">
        <f>B9+4</f>
        <v>46127</v>
      </c>
      <c r="C72" s="428" t="s">
        <v>4</v>
      </c>
      <c r="D72" s="429" t="s">
        <v>5</v>
      </c>
      <c r="E72" s="429" t="s">
        <v>6</v>
      </c>
      <c r="F72" s="429" t="s">
        <v>7</v>
      </c>
      <c r="G72" s="429" t="s">
        <v>8</v>
      </c>
      <c r="H72" s="429" t="s">
        <v>9</v>
      </c>
    </row>
    <row r="73" spans="1:18" ht="33" x14ac:dyDescent="0.3">
      <c r="A73" s="477"/>
      <c r="B73" s="478" t="s">
        <v>264</v>
      </c>
      <c r="C73" s="494" t="s">
        <v>265</v>
      </c>
      <c r="D73" s="479">
        <v>125</v>
      </c>
      <c r="E73" s="479">
        <v>185</v>
      </c>
      <c r="F73" s="479">
        <v>25.375000000000004</v>
      </c>
      <c r="G73" s="479">
        <v>5.7375000000000007</v>
      </c>
      <c r="H73" s="479">
        <v>6.9125000000000014</v>
      </c>
      <c r="K73" s="183"/>
      <c r="L73" s="53"/>
      <c r="M73" s="52"/>
      <c r="N73" s="188"/>
      <c r="O73" s="188"/>
      <c r="P73" s="188"/>
      <c r="Q73" s="188"/>
      <c r="R73" s="188"/>
    </row>
    <row r="74" spans="1:18" ht="33" x14ac:dyDescent="0.3">
      <c r="A74" s="432"/>
      <c r="B74" s="439" t="s">
        <v>266</v>
      </c>
      <c r="C74" s="433" t="s">
        <v>552</v>
      </c>
      <c r="D74" s="440">
        <v>125</v>
      </c>
      <c r="E74" s="479">
        <v>141</v>
      </c>
      <c r="F74" s="479">
        <v>15.6</v>
      </c>
      <c r="G74" s="479">
        <v>5.53</v>
      </c>
      <c r="H74" s="479">
        <v>5.51</v>
      </c>
      <c r="K74" s="177"/>
      <c r="L74" s="53"/>
      <c r="M74" s="52"/>
      <c r="N74" s="188"/>
      <c r="O74" s="188"/>
      <c r="P74" s="188"/>
      <c r="Q74" s="188"/>
      <c r="R74" s="188"/>
    </row>
    <row r="75" spans="1:18" ht="33" x14ac:dyDescent="0.3">
      <c r="A75" s="432" t="s">
        <v>14</v>
      </c>
      <c r="B75" s="436" t="s">
        <v>267</v>
      </c>
      <c r="C75" s="495" t="s">
        <v>268</v>
      </c>
      <c r="D75" s="437">
        <v>50</v>
      </c>
      <c r="E75" s="437">
        <v>75.173000000000002</v>
      </c>
      <c r="F75" s="437">
        <v>11.374000000000001</v>
      </c>
      <c r="G75" s="437">
        <v>2.319</v>
      </c>
      <c r="H75" s="437">
        <v>2.7195</v>
      </c>
      <c r="K75" s="189"/>
      <c r="L75" s="190"/>
      <c r="M75" s="52"/>
      <c r="N75" s="191"/>
      <c r="O75" s="191"/>
      <c r="P75" s="191"/>
      <c r="Q75" s="191"/>
      <c r="R75" s="191"/>
    </row>
    <row r="76" spans="1:18" ht="19.5" x14ac:dyDescent="0.35">
      <c r="A76" s="432"/>
      <c r="B76" s="478" t="s">
        <v>508</v>
      </c>
      <c r="C76" s="512" t="s">
        <v>509</v>
      </c>
      <c r="D76" s="440">
        <v>50</v>
      </c>
      <c r="E76" s="479">
        <v>53</v>
      </c>
      <c r="F76" s="479">
        <v>2.67</v>
      </c>
      <c r="G76" s="479">
        <v>4.01</v>
      </c>
      <c r="H76" s="479">
        <v>1.46</v>
      </c>
      <c r="K76" s="183"/>
      <c r="L76" s="178"/>
      <c r="M76" s="52"/>
      <c r="N76" s="192"/>
      <c r="O76" s="192"/>
      <c r="P76" s="192"/>
      <c r="Q76" s="192"/>
      <c r="R76" s="192"/>
    </row>
    <row r="77" spans="1:18" ht="19.5" x14ac:dyDescent="0.35">
      <c r="A77" s="432"/>
      <c r="B77" s="436" t="s">
        <v>270</v>
      </c>
      <c r="C77" s="480" t="s">
        <v>271</v>
      </c>
      <c r="D77" s="437">
        <v>50</v>
      </c>
      <c r="E77" s="465">
        <v>21.09</v>
      </c>
      <c r="F77" s="465">
        <v>4.47</v>
      </c>
      <c r="G77" s="465">
        <v>0.2</v>
      </c>
      <c r="H77" s="465">
        <v>1.3799999999999997</v>
      </c>
      <c r="K77" s="183"/>
      <c r="L77" s="178"/>
      <c r="M77" s="52"/>
      <c r="N77" s="192"/>
      <c r="O77" s="192"/>
      <c r="P77" s="192"/>
      <c r="Q77" s="192"/>
      <c r="R77" s="192"/>
    </row>
    <row r="78" spans="1:18" ht="19.5" x14ac:dyDescent="0.35">
      <c r="A78" s="481"/>
      <c r="B78" s="754" t="s">
        <v>510</v>
      </c>
      <c r="C78" s="753" t="s">
        <v>511</v>
      </c>
      <c r="D78" s="142">
        <v>100</v>
      </c>
      <c r="E78" s="142">
        <v>62.2</v>
      </c>
      <c r="F78" s="142">
        <v>6.45</v>
      </c>
      <c r="G78" s="142">
        <v>2.31</v>
      </c>
      <c r="H78" s="142">
        <v>1.96</v>
      </c>
      <c r="K78" s="183"/>
      <c r="L78" s="178"/>
      <c r="M78" s="52"/>
      <c r="N78" s="192"/>
      <c r="O78" s="192"/>
      <c r="P78" s="192"/>
      <c r="Q78" s="192"/>
      <c r="R78" s="192"/>
    </row>
    <row r="79" spans="1:18" ht="18.95" customHeight="1" x14ac:dyDescent="0.35">
      <c r="A79" s="477"/>
      <c r="B79" s="8" t="s">
        <v>23</v>
      </c>
      <c r="C79" s="482" t="s">
        <v>24</v>
      </c>
      <c r="D79" s="7">
        <v>100</v>
      </c>
      <c r="E79" s="7">
        <v>41.8</v>
      </c>
      <c r="F79" s="7">
        <v>9.5950000000000006</v>
      </c>
      <c r="G79" s="7">
        <v>0.19699999999999998</v>
      </c>
      <c r="H79" s="7">
        <v>1.7109999999999999</v>
      </c>
      <c r="J79" s="53"/>
      <c r="K79" s="183"/>
      <c r="L79" s="67"/>
      <c r="M79" s="94"/>
      <c r="N79" s="191"/>
      <c r="O79" s="191"/>
      <c r="P79" s="191"/>
      <c r="Q79" s="191"/>
      <c r="R79" s="191"/>
    </row>
    <row r="80" spans="1:18" ht="18.95" customHeight="1" x14ac:dyDescent="0.35">
      <c r="A80" s="477"/>
      <c r="B80" s="436" t="s">
        <v>273</v>
      </c>
      <c r="C80" s="433"/>
      <c r="D80" s="437">
        <v>100</v>
      </c>
      <c r="E80" s="465">
        <v>56</v>
      </c>
      <c r="F80" s="465">
        <v>8.34</v>
      </c>
      <c r="G80" s="465">
        <v>0.28000000000000003</v>
      </c>
      <c r="H80" s="465">
        <v>3.6</v>
      </c>
      <c r="K80" s="189"/>
      <c r="L80" s="86"/>
      <c r="M80" s="84"/>
      <c r="N80" s="191"/>
      <c r="O80" s="191"/>
      <c r="P80" s="191"/>
      <c r="Q80" s="191"/>
      <c r="R80" s="191"/>
    </row>
    <row r="81" spans="1:18" ht="18.95" customHeight="1" x14ac:dyDescent="0.35">
      <c r="A81" s="477"/>
      <c r="B81" s="483" t="s">
        <v>28</v>
      </c>
      <c r="C81" s="450" t="s">
        <v>274</v>
      </c>
      <c r="D81" s="33">
        <v>5</v>
      </c>
      <c r="E81" s="33">
        <v>32.189399999999999</v>
      </c>
      <c r="F81" s="33">
        <v>9.7050000000000011E-2</v>
      </c>
      <c r="G81" s="33">
        <v>3.5305500000000003</v>
      </c>
      <c r="H81" s="33">
        <v>1.3550000000000001E-2</v>
      </c>
      <c r="K81" s="94"/>
      <c r="L81" s="86"/>
      <c r="M81" s="94"/>
      <c r="N81" s="73"/>
      <c r="O81" s="74"/>
      <c r="P81" s="74"/>
      <c r="Q81" s="74"/>
      <c r="R81" s="74"/>
    </row>
    <row r="82" spans="1:18" ht="19.5" x14ac:dyDescent="0.35">
      <c r="A82" s="423"/>
      <c r="B82" s="478" t="s">
        <v>30</v>
      </c>
      <c r="C82" s="484" t="s">
        <v>275</v>
      </c>
      <c r="D82" s="33">
        <v>10</v>
      </c>
      <c r="E82" s="33">
        <v>60.876700000000007</v>
      </c>
      <c r="F82" s="33">
        <v>1.2800000000000002</v>
      </c>
      <c r="G82" s="33">
        <v>5.1567000000000007</v>
      </c>
      <c r="H82" s="33">
        <v>2.8233000000000001</v>
      </c>
      <c r="I82" s="9"/>
      <c r="J82" s="9"/>
      <c r="K82" s="94"/>
      <c r="L82" s="86"/>
      <c r="M82" s="180"/>
      <c r="N82" s="11"/>
      <c r="O82" s="11"/>
      <c r="P82" s="11"/>
      <c r="Q82" s="11"/>
      <c r="R82" s="11"/>
    </row>
    <row r="83" spans="1:18" ht="18.95" customHeight="1" x14ac:dyDescent="0.35">
      <c r="A83" s="496" t="s">
        <v>32</v>
      </c>
      <c r="B83" s="439" t="s">
        <v>33</v>
      </c>
      <c r="C83" s="447"/>
      <c r="D83" s="440">
        <v>50</v>
      </c>
      <c r="E83" s="440"/>
      <c r="F83" s="440"/>
      <c r="G83" s="440"/>
      <c r="H83" s="440"/>
      <c r="K83" s="177"/>
      <c r="L83" s="86"/>
      <c r="M83" s="94"/>
      <c r="N83" s="193"/>
      <c r="O83" s="11"/>
      <c r="P83" s="11"/>
      <c r="Q83" s="11"/>
      <c r="R83" s="11"/>
    </row>
    <row r="84" spans="1:18" ht="18.95" customHeight="1" x14ac:dyDescent="0.35">
      <c r="A84" s="432"/>
      <c r="B84" s="34" t="s">
        <v>34</v>
      </c>
      <c r="C84" s="450"/>
      <c r="D84" s="33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  <c r="K84" s="94"/>
      <c r="L84" s="86"/>
      <c r="M84" s="94"/>
      <c r="N84" s="11"/>
      <c r="O84" s="11"/>
      <c r="P84" s="11"/>
      <c r="Q84" s="11"/>
      <c r="R84" s="11"/>
    </row>
    <row r="85" spans="1:18" ht="18.95" customHeight="1" x14ac:dyDescent="0.35">
      <c r="A85" s="456"/>
      <c r="B85" s="8" t="s">
        <v>138</v>
      </c>
      <c r="C85" s="438"/>
      <c r="D85" s="7">
        <v>100</v>
      </c>
      <c r="E85" s="7">
        <v>39.975999999999999</v>
      </c>
      <c r="F85" s="7">
        <v>11.94</v>
      </c>
      <c r="G85" s="7">
        <v>0</v>
      </c>
      <c r="H85" s="7">
        <v>0.3</v>
      </c>
    </row>
    <row r="86" spans="1:18" ht="18.95" customHeight="1" x14ac:dyDescent="0.35">
      <c r="A86" s="457"/>
      <c r="B86" s="36"/>
      <c r="C86" s="6" t="s">
        <v>36</v>
      </c>
      <c r="D86" s="497"/>
      <c r="E86" s="486">
        <f>SUM(E73:E85)</f>
        <v>840.98009999999988</v>
      </c>
      <c r="F86" s="486">
        <f>SUM(F73:F85)</f>
        <v>110.76605000000001</v>
      </c>
      <c r="G86" s="486">
        <f>SUM(G73:G85)</f>
        <v>29.735749999999999</v>
      </c>
      <c r="H86" s="486">
        <f>SUM(H73:H85)</f>
        <v>30.999849999999999</v>
      </c>
    </row>
    <row r="87" spans="1:18" ht="18.95" customHeight="1" x14ac:dyDescent="0.3">
      <c r="A87" s="807" t="s">
        <v>99</v>
      </c>
      <c r="B87" s="770"/>
      <c r="C87" s="770"/>
      <c r="D87" s="808"/>
      <c r="E87" s="498">
        <f>AVERAGE(E24,E35,E53,E70,E86)</f>
        <v>774.00101523809519</v>
      </c>
      <c r="F87" s="5">
        <f>AVERAGE(F24,F35,F53,F70,F86)</f>
        <v>98.646011428571427</v>
      </c>
      <c r="G87" s="5">
        <f>AVERAGE(G24,G35,G53,G70,G86)</f>
        <v>27.612606666666665</v>
      </c>
      <c r="H87" s="5">
        <f>AVERAGE(H24,H35,H53,H70,H86)</f>
        <v>31.053039999999999</v>
      </c>
    </row>
    <row r="88" spans="1:18" ht="18.95" customHeight="1" x14ac:dyDescent="0.3">
      <c r="A88" s="4"/>
      <c r="B88" s="3"/>
      <c r="C88" s="772" t="s">
        <v>232</v>
      </c>
      <c r="D88" s="773"/>
      <c r="E88" s="499"/>
      <c r="F88" s="500">
        <f>(F87*4)/E87*100</f>
        <v>50.979783998462239</v>
      </c>
      <c r="G88" s="500">
        <f>(G87*9)/E87*100</f>
        <v>32.107640055685614</v>
      </c>
      <c r="H88" s="500">
        <f>(H87*4)/E87*100</f>
        <v>16.048061637463139</v>
      </c>
    </row>
    <row r="89" spans="1:18" ht="18.95" customHeight="1" x14ac:dyDescent="0.3">
      <c r="A89" s="145"/>
      <c r="B89" s="2"/>
      <c r="C89" s="774" t="s">
        <v>101</v>
      </c>
      <c r="D89" s="775"/>
      <c r="E89" s="499" t="s">
        <v>102</v>
      </c>
      <c r="F89" s="500" t="s">
        <v>103</v>
      </c>
      <c r="G89" s="500" t="s">
        <v>104</v>
      </c>
      <c r="H89" s="500" t="s">
        <v>105</v>
      </c>
    </row>
    <row r="90" spans="1:18" ht="18.95" customHeight="1" x14ac:dyDescent="0.3">
      <c r="A90" s="792" t="s">
        <v>106</v>
      </c>
      <c r="B90" s="792"/>
      <c r="C90" s="792"/>
      <c r="D90" s="792"/>
      <c r="E90" s="806"/>
      <c r="F90" s="806"/>
      <c r="G90" s="806"/>
      <c r="H90" s="806"/>
    </row>
    <row r="91" spans="1:18" ht="18.95" customHeight="1" x14ac:dyDescent="0.3">
      <c r="A91" s="813" t="s">
        <v>107</v>
      </c>
      <c r="B91" s="784"/>
      <c r="C91" s="784"/>
      <c r="D91" s="784"/>
      <c r="E91" s="784"/>
      <c r="F91" s="784"/>
      <c r="G91" s="784"/>
      <c r="H91" s="814"/>
    </row>
    <row r="92" spans="1:18" ht="18.95" customHeight="1" x14ac:dyDescent="0.3">
      <c r="A92" s="800" t="s">
        <v>108</v>
      </c>
      <c r="B92" s="787"/>
      <c r="C92" s="787"/>
      <c r="D92" s="787"/>
      <c r="E92" s="787"/>
      <c r="F92" s="787"/>
      <c r="G92" s="787"/>
      <c r="H92" s="788"/>
    </row>
    <row r="93" spans="1:18" ht="18.95" customHeight="1" x14ac:dyDescent="0.3">
      <c r="A93" s="801" t="s">
        <v>109</v>
      </c>
      <c r="B93" s="790"/>
      <c r="C93" s="790"/>
      <c r="D93" s="790"/>
      <c r="E93" s="790"/>
      <c r="F93" s="790"/>
      <c r="G93" s="790"/>
      <c r="H93" s="791"/>
    </row>
    <row r="94" spans="1:18" ht="18.95" customHeight="1" x14ac:dyDescent="0.3">
      <c r="A94" s="801" t="s">
        <v>110</v>
      </c>
      <c r="B94" s="790"/>
      <c r="C94" s="790"/>
      <c r="D94" s="790"/>
      <c r="E94" s="790"/>
      <c r="F94" s="790"/>
      <c r="G94" s="790"/>
      <c r="H94" s="791"/>
    </row>
    <row r="95" spans="1:18" ht="18.95" customHeight="1" x14ac:dyDescent="0.3">
      <c r="A95" s="801" t="s">
        <v>111</v>
      </c>
      <c r="B95" s="790"/>
      <c r="C95" s="790"/>
      <c r="D95" s="790"/>
      <c r="E95" s="790"/>
      <c r="F95" s="790"/>
      <c r="G95" s="790"/>
      <c r="H95" s="791"/>
    </row>
    <row r="96" spans="1:18" ht="18.95" customHeight="1" x14ac:dyDescent="0.3">
      <c r="A96" s="815" t="s">
        <v>112</v>
      </c>
      <c r="B96" s="815"/>
      <c r="C96" s="815"/>
      <c r="D96" s="815"/>
      <c r="E96" s="815"/>
      <c r="F96" s="815"/>
      <c r="G96" s="815"/>
      <c r="H96" s="815"/>
    </row>
    <row r="97" spans="1:8" ht="18.95" customHeight="1" x14ac:dyDescent="0.3">
      <c r="A97" s="501" t="s">
        <v>113</v>
      </c>
      <c r="B97" s="76" t="s">
        <v>114</v>
      </c>
      <c r="C97" s="76"/>
      <c r="D97" s="76"/>
      <c r="E97" s="77"/>
      <c r="F97" s="77"/>
      <c r="G97" s="77"/>
      <c r="H97" s="276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7" t="s">
        <v>117</v>
      </c>
      <c r="B99" s="81" t="s">
        <v>118</v>
      </c>
      <c r="C99" s="81"/>
      <c r="D99" s="81"/>
      <c r="E99" s="82"/>
      <c r="F99" s="82"/>
      <c r="G99" s="82"/>
      <c r="H99" s="148"/>
    </row>
    <row r="100" spans="1:8" ht="18.95" customHeight="1" x14ac:dyDescent="0.3">
      <c r="A100" s="781" t="s">
        <v>119</v>
      </c>
      <c r="B100" s="781"/>
      <c r="C100" s="781"/>
      <c r="D100" s="781"/>
      <c r="E100" s="781"/>
      <c r="F100" s="781"/>
      <c r="G100" s="781"/>
      <c r="H100" s="781"/>
    </row>
    <row r="101" spans="1:8" ht="18.95" customHeight="1" x14ac:dyDescent="0.3">
      <c r="A101" s="812" t="s">
        <v>120</v>
      </c>
      <c r="B101" s="812"/>
      <c r="C101" s="812"/>
      <c r="D101" s="812"/>
      <c r="E101" s="812"/>
      <c r="F101" s="812"/>
      <c r="G101" s="812"/>
      <c r="H101" s="812"/>
    </row>
  </sheetData>
  <mergeCells count="19">
    <mergeCell ref="A101:H101"/>
    <mergeCell ref="A91:H91"/>
    <mergeCell ref="A92:H92"/>
    <mergeCell ref="A93:H93"/>
    <mergeCell ref="A94:H94"/>
    <mergeCell ref="A95:H95"/>
    <mergeCell ref="A96:H96"/>
    <mergeCell ref="A100:H100"/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</mergeCells>
  <pageMargins left="0.25" right="0.25" top="0.75" bottom="0.75" header="0.3" footer="0.3"/>
  <pageSetup paperSize="9" scale="36" fitToHeight="0" orientation="portrait" r:id="rId1"/>
  <rowBreaks count="1" manualBreakCount="1">
    <brk id="5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3339-FDA6-479E-97EC-AD1880E6461D}">
  <sheetPr>
    <tabColor theme="9" tint="0.79998168889431442"/>
  </sheetPr>
  <dimension ref="A1:W101"/>
  <sheetViews>
    <sheetView topLeftCell="A50" zoomScale="70" zoomScaleNormal="70" workbookViewId="0">
      <selection activeCell="B11" sqref="B11"/>
    </sheetView>
  </sheetViews>
  <sheetFormatPr defaultColWidth="9.25" defaultRowHeight="16.5" x14ac:dyDescent="0.3"/>
  <cols>
    <col min="1" max="1" width="25.625" style="1" customWidth="1"/>
    <col min="2" max="2" width="68.87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 x14ac:dyDescent="0.3">
      <c r="A1" s="767" t="e" vm="1">
        <v>#VALUE!</v>
      </c>
      <c r="B1" s="767"/>
      <c r="C1" s="30"/>
    </row>
    <row r="2" spans="1:8" ht="18.95" customHeight="1" x14ac:dyDescent="0.3">
      <c r="A2" s="767"/>
      <c r="B2" s="767"/>
      <c r="C2" s="30"/>
    </row>
    <row r="3" spans="1:8" ht="18.95" customHeight="1" x14ac:dyDescent="0.3">
      <c r="A3" s="767"/>
      <c r="B3" s="767"/>
      <c r="C3" s="30"/>
    </row>
    <row r="4" spans="1:8" ht="18.95" customHeight="1" x14ac:dyDescent="0.3">
      <c r="A4" s="767"/>
      <c r="B4" s="767"/>
      <c r="C4" s="30"/>
    </row>
    <row r="5" spans="1:8" ht="18.95" customHeight="1" x14ac:dyDescent="0.3">
      <c r="A5" s="767"/>
      <c r="B5" s="767"/>
      <c r="C5" s="30"/>
    </row>
    <row r="6" spans="1:8" ht="30" customHeight="1" x14ac:dyDescent="0.3">
      <c r="A6" s="776" t="s">
        <v>0</v>
      </c>
      <c r="B6" s="776"/>
      <c r="C6" s="30"/>
    </row>
    <row r="7" spans="1:8" ht="32.25" x14ac:dyDescent="0.55000000000000004">
      <c r="A7" s="768" t="s">
        <v>1</v>
      </c>
      <c r="B7" s="768"/>
      <c r="C7" s="28"/>
    </row>
    <row r="8" spans="1:8" ht="32.25" x14ac:dyDescent="0.55000000000000004">
      <c r="A8" s="29" t="s">
        <v>276</v>
      </c>
      <c r="B8" s="194"/>
      <c r="C8" s="28"/>
      <c r="D8" s="27"/>
      <c r="E8" s="27"/>
    </row>
    <row r="9" spans="1:8" s="13" customFormat="1" ht="50.1" customHeight="1" x14ac:dyDescent="0.3">
      <c r="A9" s="307" t="s">
        <v>3</v>
      </c>
      <c r="B9" s="298">
        <v>46160</v>
      </c>
      <c r="C9" s="307" t="s">
        <v>4</v>
      </c>
      <c r="D9" s="308" t="s">
        <v>5</v>
      </c>
      <c r="E9" s="308" t="s">
        <v>6</v>
      </c>
      <c r="F9" s="308" t="s">
        <v>7</v>
      </c>
      <c r="G9" s="308" t="s">
        <v>8</v>
      </c>
      <c r="H9" s="308" t="s">
        <v>9</v>
      </c>
    </row>
    <row r="10" spans="1:8" ht="49.5" x14ac:dyDescent="0.3">
      <c r="A10" s="309"/>
      <c r="B10" s="313" t="s">
        <v>277</v>
      </c>
      <c r="C10" s="175" t="s">
        <v>278</v>
      </c>
      <c r="D10" s="311">
        <v>70</v>
      </c>
      <c r="E10" s="311">
        <v>42.45</v>
      </c>
      <c r="F10" s="311">
        <v>2.94</v>
      </c>
      <c r="G10" s="311">
        <v>1.82</v>
      </c>
      <c r="H10" s="311">
        <v>3.33</v>
      </c>
    </row>
    <row r="11" spans="1:8" ht="19.5" x14ac:dyDescent="0.35">
      <c r="A11" s="312"/>
      <c r="B11" s="338" t="s">
        <v>557</v>
      </c>
      <c r="C11" s="26" t="s">
        <v>553</v>
      </c>
      <c r="D11" s="399">
        <v>70</v>
      </c>
      <c r="E11" s="347">
        <v>38.700000000000003</v>
      </c>
      <c r="F11" s="347">
        <v>2.19</v>
      </c>
      <c r="G11" s="347">
        <v>1.64</v>
      </c>
      <c r="H11" s="347">
        <v>3.25</v>
      </c>
    </row>
    <row r="12" spans="1:8" ht="49.5" x14ac:dyDescent="0.3">
      <c r="A12" s="502" t="s">
        <v>14</v>
      </c>
      <c r="B12" s="313" t="s">
        <v>512</v>
      </c>
      <c r="C12" s="755" t="s">
        <v>513</v>
      </c>
      <c r="D12" s="310">
        <v>50</v>
      </c>
      <c r="E12" s="311">
        <v>21.2</v>
      </c>
      <c r="F12" s="311">
        <v>2.0299999999999998</v>
      </c>
      <c r="G12" s="311">
        <v>0.91</v>
      </c>
      <c r="H12" s="311">
        <v>0.94</v>
      </c>
    </row>
    <row r="13" spans="1:8" ht="19.5" x14ac:dyDescent="0.3">
      <c r="A13" s="502"/>
      <c r="B13" s="313" t="s">
        <v>89</v>
      </c>
      <c r="C13" s="503"/>
      <c r="D13" s="153">
        <v>50</v>
      </c>
      <c r="E13" s="153">
        <v>20.55</v>
      </c>
      <c r="F13" s="153">
        <v>2.7949999999999999</v>
      </c>
      <c r="G13" s="153">
        <v>0.16500000000000001</v>
      </c>
      <c r="H13" s="153">
        <v>1.1000000000000001</v>
      </c>
    </row>
    <row r="14" spans="1:8" ht="18.95" customHeight="1" x14ac:dyDescent="0.35">
      <c r="A14" s="315"/>
      <c r="B14" s="315" t="s">
        <v>19</v>
      </c>
      <c r="C14" s="503" t="s">
        <v>90</v>
      </c>
      <c r="D14" s="399">
        <v>80</v>
      </c>
      <c r="E14" s="399">
        <v>137</v>
      </c>
      <c r="F14" s="399">
        <v>26.2</v>
      </c>
      <c r="G14" s="399">
        <v>1.08</v>
      </c>
      <c r="H14" s="399">
        <v>4.54</v>
      </c>
    </row>
    <row r="15" spans="1:8" ht="18.95" customHeight="1" x14ac:dyDescent="0.35">
      <c r="A15" s="315"/>
      <c r="B15" s="154" t="s">
        <v>21</v>
      </c>
      <c r="C15" s="503" t="s">
        <v>22</v>
      </c>
      <c r="D15" s="142">
        <v>80</v>
      </c>
      <c r="E15" s="142">
        <v>126.4</v>
      </c>
      <c r="F15" s="142">
        <v>20.88</v>
      </c>
      <c r="G15" s="142">
        <v>3.7919999999999998</v>
      </c>
      <c r="H15" s="142">
        <v>1.8240000000000001</v>
      </c>
    </row>
    <row r="16" spans="1:8" ht="18.95" customHeight="1" x14ac:dyDescent="0.35">
      <c r="A16" s="315"/>
      <c r="B16" s="445" t="s">
        <v>279</v>
      </c>
      <c r="C16" s="504" t="s">
        <v>280</v>
      </c>
      <c r="D16" s="505">
        <v>100</v>
      </c>
      <c r="E16" s="505">
        <v>35.6</v>
      </c>
      <c r="F16" s="505">
        <v>5.8</v>
      </c>
      <c r="G16" s="505">
        <v>0.2</v>
      </c>
      <c r="H16" s="505">
        <v>1.47</v>
      </c>
    </row>
    <row r="17" spans="1:23" ht="18.95" customHeight="1" x14ac:dyDescent="0.35">
      <c r="A17" s="315"/>
      <c r="B17" s="445" t="s">
        <v>25</v>
      </c>
      <c r="C17" s="504" t="s">
        <v>26</v>
      </c>
      <c r="D17" s="153">
        <v>100</v>
      </c>
      <c r="E17" s="153">
        <v>43.2</v>
      </c>
      <c r="F17" s="153">
        <v>6.1</v>
      </c>
      <c r="G17" s="153">
        <v>1.1459999999999999</v>
      </c>
      <c r="H17" s="153">
        <v>0.86799999999999999</v>
      </c>
    </row>
    <row r="18" spans="1:23" ht="18.95" customHeight="1" x14ac:dyDescent="0.35">
      <c r="A18" s="315"/>
      <c r="B18" s="445" t="s">
        <v>27</v>
      </c>
      <c r="C18" s="506"/>
      <c r="D18" s="153">
        <v>100</v>
      </c>
      <c r="E18" s="153">
        <v>46.8</v>
      </c>
      <c r="F18" s="153">
        <v>5.84</v>
      </c>
      <c r="G18" s="153">
        <v>0.92</v>
      </c>
      <c r="H18" s="153">
        <v>2.8</v>
      </c>
    </row>
    <row r="19" spans="1:23" ht="18.95" customHeight="1" x14ac:dyDescent="0.35">
      <c r="A19" s="315"/>
      <c r="B19" s="446" t="s">
        <v>28</v>
      </c>
      <c r="C19" s="319" t="s">
        <v>281</v>
      </c>
      <c r="D19" s="448">
        <v>5</v>
      </c>
      <c r="E19" s="448">
        <v>32.189399999999999</v>
      </c>
      <c r="F19" s="448">
        <v>9.7050000000000011E-2</v>
      </c>
      <c r="G19" s="448">
        <v>3.5305500000000003</v>
      </c>
      <c r="H19" s="448">
        <v>1.3550000000000001E-2</v>
      </c>
    </row>
    <row r="20" spans="1:23" ht="18.95" customHeight="1" x14ac:dyDescent="0.35">
      <c r="A20" s="322"/>
      <c r="B20" s="15" t="s">
        <v>30</v>
      </c>
      <c r="C20" s="323" t="s">
        <v>31</v>
      </c>
      <c r="D20" s="7">
        <v>10</v>
      </c>
      <c r="E20" s="7">
        <v>60.876700000000007</v>
      </c>
      <c r="F20" s="7">
        <v>1.2800000000000002</v>
      </c>
      <c r="G20" s="7">
        <v>5.1567000000000007</v>
      </c>
      <c r="H20" s="7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2" t="s">
        <v>32</v>
      </c>
      <c r="B21" s="446" t="s">
        <v>33</v>
      </c>
      <c r="C21" s="314"/>
      <c r="D21" s="451">
        <v>50</v>
      </c>
      <c r="E21" s="448"/>
      <c r="F21" s="448"/>
      <c r="G21" s="448"/>
      <c r="H21" s="448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15"/>
      <c r="B22" s="315" t="s">
        <v>34</v>
      </c>
      <c r="C22" s="504"/>
      <c r="D22" s="448">
        <v>30</v>
      </c>
      <c r="E22" s="448">
        <v>72.674999999999997</v>
      </c>
      <c r="F22" s="448">
        <v>13.574999999999999</v>
      </c>
      <c r="G22" s="448">
        <v>0.46499999999999991</v>
      </c>
      <c r="H22" s="448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15"/>
      <c r="B23" s="507" t="s">
        <v>35</v>
      </c>
      <c r="C23" s="504"/>
      <c r="D23" s="508">
        <v>100</v>
      </c>
      <c r="E23" s="508">
        <v>48.076000000000001</v>
      </c>
      <c r="F23" s="508">
        <v>13.48</v>
      </c>
      <c r="G23" s="508">
        <v>0</v>
      </c>
      <c r="H23" s="508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7"/>
      <c r="B24" s="6"/>
      <c r="C24" s="6" t="s">
        <v>36</v>
      </c>
      <c r="D24" s="458"/>
      <c r="E24" s="509">
        <f>SUM(E10:E23)</f>
        <v>725.71709999999996</v>
      </c>
      <c r="F24" s="509">
        <f>SUM(F10:F23)</f>
        <v>103.20705</v>
      </c>
      <c r="G24" s="509">
        <f>SUM(G10:G23)</f>
        <v>20.82525</v>
      </c>
      <c r="H24" s="509">
        <f>SUM(H10:H23)</f>
        <v>25.568849999999998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27.75" x14ac:dyDescent="0.5">
      <c r="A25" s="460" t="str">
        <f>A8</f>
        <v>21. nädal</v>
      </c>
      <c r="B25" s="809"/>
      <c r="C25" s="810"/>
      <c r="D25" s="810"/>
      <c r="E25" s="810"/>
      <c r="F25" s="810"/>
      <c r="G25" s="810"/>
      <c r="H25" s="81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307" t="s">
        <v>37</v>
      </c>
      <c r="B26" s="461">
        <f>B9+1</f>
        <v>46161</v>
      </c>
      <c r="C26" s="307" t="s">
        <v>4</v>
      </c>
      <c r="D26" s="308" t="s">
        <v>5</v>
      </c>
      <c r="E26" s="308" t="s">
        <v>6</v>
      </c>
      <c r="F26" s="308" t="s">
        <v>7</v>
      </c>
      <c r="G26" s="308" t="s">
        <v>8</v>
      </c>
      <c r="H26" s="30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462"/>
      <c r="B27" s="510" t="s">
        <v>282</v>
      </c>
      <c r="C27" s="511" t="s">
        <v>283</v>
      </c>
      <c r="D27" s="311">
        <v>100</v>
      </c>
      <c r="E27" s="311">
        <v>151.73599999999999</v>
      </c>
      <c r="F27" s="311">
        <v>2.85</v>
      </c>
      <c r="G27" s="311">
        <v>9.4350000000000005</v>
      </c>
      <c r="H27" s="311">
        <v>14.039999999999997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2"/>
      <c r="B28" s="510" t="s">
        <v>284</v>
      </c>
      <c r="C28" s="511" t="s">
        <v>39</v>
      </c>
      <c r="D28" s="311">
        <v>100</v>
      </c>
      <c r="E28" s="311">
        <v>70</v>
      </c>
      <c r="F28" s="311">
        <v>4.5999999999999996</v>
      </c>
      <c r="G28" s="311">
        <v>4.2</v>
      </c>
      <c r="H28" s="311">
        <v>2.74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23" customFormat="1" ht="33" x14ac:dyDescent="0.3">
      <c r="A29" s="312" t="s">
        <v>14</v>
      </c>
      <c r="B29" s="313" t="s">
        <v>285</v>
      </c>
      <c r="C29" s="511" t="s">
        <v>286</v>
      </c>
      <c r="D29" s="310">
        <v>100</v>
      </c>
      <c r="E29" s="311">
        <v>38.4</v>
      </c>
      <c r="F29" s="311">
        <v>6.61</v>
      </c>
      <c r="G29" s="311">
        <v>0.157</v>
      </c>
      <c r="H29" s="311">
        <v>1.74</v>
      </c>
      <c r="I29" s="24"/>
    </row>
    <row r="30" spans="1:23" s="19" customFormat="1" ht="19.5" x14ac:dyDescent="0.35">
      <c r="A30" s="462"/>
      <c r="B30" s="315" t="s">
        <v>44</v>
      </c>
      <c r="C30" s="512"/>
      <c r="D30" s="399">
        <v>30</v>
      </c>
      <c r="E30" s="347">
        <v>35.520000000000003</v>
      </c>
      <c r="F30" s="347">
        <v>1.2299999999999998</v>
      </c>
      <c r="G30" s="347">
        <v>3</v>
      </c>
      <c r="H30" s="347">
        <v>0.89999999999999991</v>
      </c>
      <c r="J30" s="20"/>
      <c r="K30" s="20"/>
      <c r="L30" s="20"/>
      <c r="M30" s="20"/>
      <c r="N30" s="20"/>
      <c r="O30" s="20"/>
      <c r="P30" s="20"/>
    </row>
    <row r="31" spans="1:23" s="19" customFormat="1" ht="18.95" customHeight="1" x14ac:dyDescent="0.3">
      <c r="A31" s="470"/>
      <c r="B31" s="313" t="s">
        <v>514</v>
      </c>
      <c r="C31" s="511" t="s">
        <v>515</v>
      </c>
      <c r="D31" s="310">
        <v>160</v>
      </c>
      <c r="E31" s="311">
        <v>150</v>
      </c>
      <c r="F31" s="311">
        <v>16.100000000000001</v>
      </c>
      <c r="G31" s="311">
        <v>7.14</v>
      </c>
      <c r="H31" s="311">
        <v>5.36</v>
      </c>
      <c r="I31" s="21"/>
      <c r="J31" s="20"/>
      <c r="K31" s="20"/>
      <c r="L31" s="20"/>
      <c r="M31" s="20"/>
      <c r="N31" s="20"/>
      <c r="O31" s="20"/>
      <c r="P31" s="22"/>
    </row>
    <row r="32" spans="1:23" s="19" customFormat="1" ht="18.95" customHeight="1" x14ac:dyDescent="0.35">
      <c r="A32" s="470" t="s">
        <v>32</v>
      </c>
      <c r="B32" s="154" t="s">
        <v>33</v>
      </c>
      <c r="C32" s="506"/>
      <c r="D32" s="155">
        <v>50</v>
      </c>
      <c r="E32" s="153"/>
      <c r="F32" s="153"/>
      <c r="G32" s="153"/>
      <c r="H32" s="153"/>
      <c r="I32" s="21"/>
      <c r="J32" s="20"/>
      <c r="K32" s="20"/>
      <c r="L32" s="20"/>
      <c r="M32" s="20"/>
      <c r="N32" s="20"/>
      <c r="O32" s="20"/>
      <c r="P32" s="20"/>
    </row>
    <row r="33" spans="1:22" s="19" customFormat="1" ht="19.5" x14ac:dyDescent="0.35">
      <c r="A33" s="462"/>
      <c r="B33" s="513" t="s">
        <v>34</v>
      </c>
      <c r="C33" s="314"/>
      <c r="D33" s="508">
        <v>50</v>
      </c>
      <c r="E33" s="508">
        <v>123.1</v>
      </c>
      <c r="F33" s="508">
        <v>26.15</v>
      </c>
      <c r="G33" s="508">
        <v>1</v>
      </c>
      <c r="H33" s="508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ht="18.95" customHeight="1" x14ac:dyDescent="0.35">
      <c r="A34" s="473"/>
      <c r="B34" s="446" t="s">
        <v>47</v>
      </c>
      <c r="C34" s="323"/>
      <c r="D34" s="508">
        <v>100</v>
      </c>
      <c r="E34" s="508">
        <v>32.4</v>
      </c>
      <c r="F34" s="508">
        <v>8.5</v>
      </c>
      <c r="G34" s="508">
        <v>0.2</v>
      </c>
      <c r="H34" s="508">
        <v>0.6</v>
      </c>
      <c r="I34" s="9"/>
      <c r="J34" s="16"/>
      <c r="K34" s="16"/>
      <c r="L34" s="16"/>
      <c r="M34" s="16"/>
      <c r="N34" s="16"/>
      <c r="O34" s="16"/>
      <c r="P34" s="16"/>
    </row>
    <row r="35" spans="1:22" s="13" customFormat="1" ht="18.95" customHeight="1" x14ac:dyDescent="0.3">
      <c r="A35" s="457"/>
      <c r="B35" s="6"/>
      <c r="C35" s="6" t="s">
        <v>36</v>
      </c>
      <c r="D35" s="458"/>
      <c r="E35" s="509">
        <f>SUM(E27:E34)</f>
        <v>601.15599999999995</v>
      </c>
      <c r="F35" s="509">
        <f>SUM(F27:F34)</f>
        <v>66.039999999999992</v>
      </c>
      <c r="G35" s="509">
        <f>SUM(G27:G34)</f>
        <v>25.132000000000001</v>
      </c>
      <c r="H35" s="509">
        <f>SUM(H27:H34)</f>
        <v>28.954999999999995</v>
      </c>
      <c r="O35" s="17"/>
      <c r="P35" s="17"/>
      <c r="Q35" s="17"/>
      <c r="R35" s="17"/>
      <c r="S35" s="17"/>
      <c r="T35" s="17"/>
      <c r="U35" s="17"/>
      <c r="V35" s="17"/>
    </row>
    <row r="36" spans="1:22" s="204" customFormat="1" ht="27.75" x14ac:dyDescent="0.5">
      <c r="A36" s="460" t="str">
        <f>A8</f>
        <v>21. nädal</v>
      </c>
      <c r="B36" s="809"/>
      <c r="C36" s="810"/>
      <c r="D36" s="810"/>
      <c r="E36" s="810"/>
      <c r="F36" s="810"/>
      <c r="G36" s="810"/>
      <c r="H36" s="811"/>
      <c r="O36" s="205"/>
      <c r="P36" s="205"/>
      <c r="Q36" s="205"/>
      <c r="R36" s="205"/>
      <c r="S36" s="205"/>
      <c r="T36" s="205"/>
      <c r="U36" s="205"/>
      <c r="V36" s="205"/>
    </row>
    <row r="37" spans="1:22" ht="50.1" customHeight="1" x14ac:dyDescent="0.3">
      <c r="A37" s="307" t="s">
        <v>48</v>
      </c>
      <c r="B37" s="461">
        <f>B9+2</f>
        <v>46162</v>
      </c>
      <c r="C37" s="307" t="s">
        <v>4</v>
      </c>
      <c r="D37" s="308" t="s">
        <v>5</v>
      </c>
      <c r="E37" s="308" t="s">
        <v>6</v>
      </c>
      <c r="F37" s="308" t="s">
        <v>7</v>
      </c>
      <c r="G37" s="308" t="s">
        <v>8</v>
      </c>
      <c r="H37" s="30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514"/>
      <c r="B38" s="313" t="s">
        <v>287</v>
      </c>
      <c r="C38" s="314" t="s">
        <v>288</v>
      </c>
      <c r="D38" s="311">
        <v>50</v>
      </c>
      <c r="E38" s="311">
        <v>55.1</v>
      </c>
      <c r="F38" s="311">
        <v>0.66439999999999999</v>
      </c>
      <c r="G38" s="311">
        <v>2.19</v>
      </c>
      <c r="H38" s="311">
        <v>8.0299999999999994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2"/>
      <c r="B39" s="129" t="s">
        <v>289</v>
      </c>
      <c r="C39" s="314" t="s">
        <v>290</v>
      </c>
      <c r="D39" s="130">
        <v>50</v>
      </c>
      <c r="E39" s="130">
        <v>70.2</v>
      </c>
      <c r="F39" s="130">
        <v>0.79500000000000004</v>
      </c>
      <c r="G39" s="130">
        <v>3.9850000000000003</v>
      </c>
      <c r="H39" s="130">
        <v>7.7500000000000009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">
      <c r="A40" s="515" t="s">
        <v>14</v>
      </c>
      <c r="B40" s="129" t="s">
        <v>291</v>
      </c>
      <c r="C40" s="314" t="s">
        <v>292</v>
      </c>
      <c r="D40" s="130">
        <v>50</v>
      </c>
      <c r="E40" s="130">
        <v>69.400000000000006</v>
      </c>
      <c r="F40" s="130">
        <v>6.89</v>
      </c>
      <c r="G40" s="130">
        <v>3.16</v>
      </c>
      <c r="H40" s="130">
        <v>2.82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9.5" x14ac:dyDescent="0.3">
      <c r="A41" s="515"/>
      <c r="B41" s="510" t="s">
        <v>293</v>
      </c>
      <c r="C41" s="512" t="s">
        <v>294</v>
      </c>
      <c r="D41" s="310">
        <v>50</v>
      </c>
      <c r="E41" s="310">
        <v>41.657499999999999</v>
      </c>
      <c r="F41" s="310">
        <v>2.9704999999999999</v>
      </c>
      <c r="G41" s="310">
        <v>2.4009999999999998</v>
      </c>
      <c r="H41" s="310">
        <v>2.0710000000000002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9.5" x14ac:dyDescent="0.3">
      <c r="A42" s="515"/>
      <c r="B42" s="53" t="s">
        <v>295</v>
      </c>
      <c r="C42" s="512" t="s">
        <v>296</v>
      </c>
      <c r="D42" s="40">
        <v>50</v>
      </c>
      <c r="E42" s="40">
        <v>30.25</v>
      </c>
      <c r="F42" s="40">
        <v>2.7349999999999999</v>
      </c>
      <c r="G42" s="40">
        <v>1.56</v>
      </c>
      <c r="H42" s="40">
        <v>0.66500000000000004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5">
      <c r="A43" s="514"/>
      <c r="B43" s="445" t="s">
        <v>155</v>
      </c>
      <c r="C43" s="314" t="s">
        <v>156</v>
      </c>
      <c r="D43" s="130">
        <v>80</v>
      </c>
      <c r="E43" s="130">
        <v>61.227200000000003</v>
      </c>
      <c r="F43" s="130">
        <v>12.676799999999998</v>
      </c>
      <c r="G43" s="130">
        <v>0.48800000000000004</v>
      </c>
      <c r="H43" s="130">
        <v>1.8903999999999999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8.95" customHeight="1" x14ac:dyDescent="0.35">
      <c r="A44" s="510"/>
      <c r="B44" s="15" t="s">
        <v>61</v>
      </c>
      <c r="C44" s="323" t="s">
        <v>297</v>
      </c>
      <c r="D44" s="40">
        <v>80</v>
      </c>
      <c r="E44" s="40">
        <v>108</v>
      </c>
      <c r="F44" s="40">
        <v>21.8</v>
      </c>
      <c r="G44" s="40">
        <v>0.57799999999999996</v>
      </c>
      <c r="H44" s="40">
        <v>3.3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9.5" x14ac:dyDescent="0.35">
      <c r="A45" s="510"/>
      <c r="B45" s="507" t="s">
        <v>298</v>
      </c>
      <c r="C45" s="319" t="s">
        <v>299</v>
      </c>
      <c r="D45" s="516">
        <v>100</v>
      </c>
      <c r="E45" s="516">
        <v>59.8</v>
      </c>
      <c r="F45" s="516">
        <v>5.86</v>
      </c>
      <c r="G45" s="516">
        <v>3.11</v>
      </c>
      <c r="H45" s="516">
        <v>1.04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5">
      <c r="A46" s="510"/>
      <c r="B46" s="338" t="s">
        <v>65</v>
      </c>
      <c r="C46" s="319"/>
      <c r="D46" s="505">
        <v>100</v>
      </c>
      <c r="E46" s="505">
        <v>158</v>
      </c>
      <c r="F46" s="505">
        <v>16.8</v>
      </c>
      <c r="G46" s="505">
        <v>2</v>
      </c>
      <c r="H46" s="505">
        <v>12.2</v>
      </c>
    </row>
    <row r="47" spans="1:22" ht="18.95" customHeight="1" x14ac:dyDescent="0.35">
      <c r="A47" s="510"/>
      <c r="B47" s="149" t="s">
        <v>67</v>
      </c>
      <c r="C47" s="319"/>
      <c r="D47" s="505">
        <v>100</v>
      </c>
      <c r="E47" s="505">
        <v>56.2</v>
      </c>
      <c r="F47" s="505">
        <v>8.06</v>
      </c>
      <c r="G47" s="505">
        <v>0.44</v>
      </c>
      <c r="H47" s="505">
        <v>2.9</v>
      </c>
    </row>
    <row r="48" spans="1:22" ht="18.95" customHeight="1" x14ac:dyDescent="0.3">
      <c r="A48" s="510"/>
      <c r="B48" s="439" t="s">
        <v>28</v>
      </c>
      <c r="C48" s="447" t="s">
        <v>29</v>
      </c>
      <c r="D48" s="440">
        <v>5</v>
      </c>
      <c r="E48" s="440">
        <v>32.189399999999999</v>
      </c>
      <c r="F48" s="440">
        <v>9.7050000000000011E-2</v>
      </c>
      <c r="G48" s="440">
        <v>3.5305500000000003</v>
      </c>
      <c r="H48" s="440">
        <v>1.3550000000000001E-2</v>
      </c>
    </row>
    <row r="49" spans="1:15" ht="18.95" customHeight="1" x14ac:dyDescent="0.35">
      <c r="A49" s="312"/>
      <c r="B49" s="15" t="s">
        <v>30</v>
      </c>
      <c r="C49" s="323" t="s">
        <v>31</v>
      </c>
      <c r="D49" s="14">
        <v>10</v>
      </c>
      <c r="E49" s="14">
        <v>60.876700000000007</v>
      </c>
      <c r="F49" s="14">
        <v>1.2800000000000002</v>
      </c>
      <c r="G49" s="14">
        <v>5.1567000000000007</v>
      </c>
      <c r="H49" s="14">
        <v>2.8233000000000001</v>
      </c>
    </row>
    <row r="50" spans="1:15" ht="19.5" x14ac:dyDescent="0.35">
      <c r="A50" s="517" t="s">
        <v>32</v>
      </c>
      <c r="B50" s="445" t="s">
        <v>33</v>
      </c>
      <c r="C50" s="314"/>
      <c r="D50" s="518">
        <v>50</v>
      </c>
      <c r="E50" s="505"/>
      <c r="F50" s="505"/>
      <c r="G50" s="505"/>
      <c r="H50" s="505"/>
    </row>
    <row r="51" spans="1:15" ht="18.95" customHeight="1" x14ac:dyDescent="0.35">
      <c r="A51" s="341"/>
      <c r="B51" s="338" t="s">
        <v>34</v>
      </c>
      <c r="C51" s="319"/>
      <c r="D51" s="518">
        <v>30</v>
      </c>
      <c r="E51" s="505">
        <v>72.674999999999997</v>
      </c>
      <c r="F51" s="505">
        <v>13.574999999999999</v>
      </c>
      <c r="G51" s="505">
        <v>0.46499999999999991</v>
      </c>
      <c r="H51" s="505">
        <v>2.6099999999999994</v>
      </c>
    </row>
    <row r="52" spans="1:15" ht="18.95" customHeight="1" x14ac:dyDescent="0.35">
      <c r="A52" s="515"/>
      <c r="B52" s="8" t="s">
        <v>69</v>
      </c>
      <c r="C52" s="319"/>
      <c r="D52" s="7">
        <v>100</v>
      </c>
      <c r="E52" s="7">
        <v>39.975999999999999</v>
      </c>
      <c r="F52" s="7">
        <v>11.94</v>
      </c>
      <c r="G52" s="7">
        <v>0</v>
      </c>
      <c r="H52" s="7">
        <v>0.3</v>
      </c>
    </row>
    <row r="53" spans="1:15" s="13" customFormat="1" ht="18.95" customHeight="1" x14ac:dyDescent="0.3">
      <c r="A53" s="457"/>
      <c r="B53" s="6"/>
      <c r="C53" s="6" t="s">
        <v>36</v>
      </c>
      <c r="D53" s="458"/>
      <c r="E53" s="509">
        <f>SUM(E38:E52)</f>
        <v>915.55180000000007</v>
      </c>
      <c r="F53" s="509">
        <f>SUM(F38:F52)</f>
        <v>106.14375</v>
      </c>
      <c r="G53" s="509">
        <f>SUM(G38:G52)</f>
        <v>29.064250000000005</v>
      </c>
      <c r="H53" s="509">
        <f>SUM(H38:H52)</f>
        <v>48.413250000000005</v>
      </c>
      <c r="J53" s="12"/>
      <c r="K53" s="11"/>
      <c r="L53" s="11"/>
      <c r="M53" s="11"/>
      <c r="N53" s="11"/>
      <c r="O53" s="11"/>
    </row>
    <row r="54" spans="1:15" s="204" customFormat="1" ht="27.75" x14ac:dyDescent="0.5">
      <c r="A54" s="460" t="str">
        <f>A8</f>
        <v>21. nädal</v>
      </c>
      <c r="B54" s="809"/>
      <c r="C54" s="810"/>
      <c r="D54" s="810"/>
      <c r="E54" s="810"/>
      <c r="F54" s="810"/>
      <c r="G54" s="810"/>
      <c r="H54" s="811"/>
      <c r="J54" s="209"/>
      <c r="K54" s="210"/>
      <c r="L54" s="210"/>
      <c r="M54" s="210"/>
      <c r="N54" s="210"/>
      <c r="O54" s="210"/>
    </row>
    <row r="55" spans="1:15" ht="50.1" customHeight="1" x14ac:dyDescent="0.3">
      <c r="A55" s="307" t="s">
        <v>70</v>
      </c>
      <c r="B55" s="461">
        <f>B9+3</f>
        <v>46163</v>
      </c>
      <c r="C55" s="307" t="s">
        <v>4</v>
      </c>
      <c r="D55" s="308" t="s">
        <v>5</v>
      </c>
      <c r="E55" s="308" t="s">
        <v>6</v>
      </c>
      <c r="F55" s="308" t="s">
        <v>7</v>
      </c>
      <c r="G55" s="308" t="s">
        <v>8</v>
      </c>
      <c r="H55" s="308" t="s">
        <v>9</v>
      </c>
    </row>
    <row r="56" spans="1:15" ht="33" x14ac:dyDescent="0.3">
      <c r="A56" s="462"/>
      <c r="B56" s="343" t="s">
        <v>300</v>
      </c>
      <c r="C56" s="512" t="s">
        <v>301</v>
      </c>
      <c r="D56" s="344">
        <v>70</v>
      </c>
      <c r="E56" s="344">
        <v>51.56666666666667</v>
      </c>
      <c r="F56" s="344">
        <v>3.3016666666666667</v>
      </c>
      <c r="G56" s="344">
        <v>2.7183333333333333</v>
      </c>
      <c r="H56" s="344">
        <v>3.1966666666666668</v>
      </c>
    </row>
    <row r="57" spans="1:15" ht="19.5" x14ac:dyDescent="0.3">
      <c r="A57" s="462"/>
      <c r="B57" s="343" t="s">
        <v>455</v>
      </c>
      <c r="C57" s="512" t="s">
        <v>556</v>
      </c>
      <c r="D57" s="344">
        <v>70</v>
      </c>
      <c r="E57" s="344">
        <v>65.3</v>
      </c>
      <c r="F57" s="344">
        <v>4.1399999999999997</v>
      </c>
      <c r="G57" s="344">
        <v>3.75</v>
      </c>
      <c r="H57" s="344">
        <v>3.08</v>
      </c>
    </row>
    <row r="58" spans="1:15" ht="33" x14ac:dyDescent="0.3">
      <c r="A58" s="312" t="s">
        <v>14</v>
      </c>
      <c r="B58" s="510" t="s">
        <v>74</v>
      </c>
      <c r="C58" s="512" t="s">
        <v>302</v>
      </c>
      <c r="D58" s="310">
        <v>50</v>
      </c>
      <c r="E58" s="310">
        <v>23.333333333333332</v>
      </c>
      <c r="F58" s="310">
        <v>3.2166666666666668</v>
      </c>
      <c r="G58" s="310">
        <v>0.79833333333333334</v>
      </c>
      <c r="H58" s="310">
        <v>0.59666666666666657</v>
      </c>
    </row>
    <row r="59" spans="1:15" ht="19.5" x14ac:dyDescent="0.3">
      <c r="A59" s="312"/>
      <c r="B59" s="510" t="s">
        <v>254</v>
      </c>
      <c r="C59" s="519"/>
      <c r="D59" s="310">
        <v>50</v>
      </c>
      <c r="E59" s="310">
        <v>30.4</v>
      </c>
      <c r="F59" s="310">
        <v>4.7450000000000001</v>
      </c>
      <c r="G59" s="310">
        <v>0.56000000000000005</v>
      </c>
      <c r="H59" s="310">
        <v>0.84</v>
      </c>
    </row>
    <row r="60" spans="1:15" ht="19.5" x14ac:dyDescent="0.3">
      <c r="A60" s="312"/>
      <c r="B60" s="313" t="s">
        <v>19</v>
      </c>
      <c r="C60" s="503" t="s">
        <v>90</v>
      </c>
      <c r="D60" s="311">
        <v>80</v>
      </c>
      <c r="E60" s="311">
        <v>137</v>
      </c>
      <c r="F60" s="311">
        <v>26.2</v>
      </c>
      <c r="G60" s="311">
        <v>1.08</v>
      </c>
      <c r="H60" s="311">
        <v>4.54</v>
      </c>
    </row>
    <row r="61" spans="1:15" ht="19.5" x14ac:dyDescent="0.3">
      <c r="A61" s="312"/>
      <c r="B61" s="510" t="s">
        <v>91</v>
      </c>
      <c r="C61" s="512" t="s">
        <v>92</v>
      </c>
      <c r="D61" s="310">
        <v>80</v>
      </c>
      <c r="E61" s="310">
        <v>70.400000000000006</v>
      </c>
      <c r="F61" s="310">
        <v>13.5</v>
      </c>
      <c r="G61" s="310">
        <v>0.498</v>
      </c>
      <c r="H61" s="310">
        <v>2.42</v>
      </c>
    </row>
    <row r="62" spans="1:15" ht="19.5" x14ac:dyDescent="0.3">
      <c r="A62" s="312"/>
      <c r="B62" s="510" t="s">
        <v>78</v>
      </c>
      <c r="C62" s="337" t="s">
        <v>79</v>
      </c>
      <c r="D62" s="310">
        <v>100</v>
      </c>
      <c r="E62" s="310">
        <v>42</v>
      </c>
      <c r="F62" s="310">
        <v>6.9</v>
      </c>
      <c r="G62" s="310">
        <v>0.74</v>
      </c>
      <c r="H62" s="310">
        <v>0.15</v>
      </c>
    </row>
    <row r="63" spans="1:15" ht="19.5" x14ac:dyDescent="0.3">
      <c r="A63" s="312"/>
      <c r="B63" s="510" t="s">
        <v>80</v>
      </c>
      <c r="C63" s="337" t="s">
        <v>81</v>
      </c>
      <c r="D63" s="310">
        <v>100</v>
      </c>
      <c r="E63" s="310">
        <v>40</v>
      </c>
      <c r="F63" s="310">
        <v>7.3</v>
      </c>
      <c r="G63" s="310">
        <v>0.10199999999999999</v>
      </c>
      <c r="H63" s="310">
        <v>1.3819999999999999</v>
      </c>
    </row>
    <row r="64" spans="1:15" ht="19.5" x14ac:dyDescent="0.35">
      <c r="A64" s="473"/>
      <c r="B64" s="510" t="s">
        <v>82</v>
      </c>
      <c r="C64" s="314"/>
      <c r="D64" s="310">
        <v>100</v>
      </c>
      <c r="E64" s="310">
        <v>60.8</v>
      </c>
      <c r="F64" s="310">
        <v>9.3800000000000008</v>
      </c>
      <c r="G64" s="310">
        <v>0.28000000000000003</v>
      </c>
      <c r="H64" s="310">
        <v>3.92</v>
      </c>
    </row>
    <row r="65" spans="1:15" ht="19.5" x14ac:dyDescent="0.35">
      <c r="A65" s="473"/>
      <c r="B65" s="439" t="s">
        <v>28</v>
      </c>
      <c r="C65" s="447" t="s">
        <v>29</v>
      </c>
      <c r="D65" s="440">
        <v>5</v>
      </c>
      <c r="E65" s="440">
        <v>32.189399999999999</v>
      </c>
      <c r="F65" s="440">
        <v>9.7050000000000011E-2</v>
      </c>
      <c r="G65" s="440">
        <v>3.5305500000000003</v>
      </c>
      <c r="H65" s="440">
        <v>1.3550000000000001E-2</v>
      </c>
    </row>
    <row r="66" spans="1:15" ht="19.5" x14ac:dyDescent="0.35">
      <c r="A66" s="473"/>
      <c r="B66" s="510" t="s">
        <v>30</v>
      </c>
      <c r="C66" s="323" t="s">
        <v>31</v>
      </c>
      <c r="D66" s="310">
        <v>10</v>
      </c>
      <c r="E66" s="310">
        <v>60.876700000000007</v>
      </c>
      <c r="F66" s="310">
        <v>1.2800000000000002</v>
      </c>
      <c r="G66" s="310">
        <v>5.1567000000000007</v>
      </c>
      <c r="H66" s="310">
        <v>2.8233000000000001</v>
      </c>
    </row>
    <row r="67" spans="1:15" ht="19.5" x14ac:dyDescent="0.35">
      <c r="A67" s="348" t="s">
        <v>32</v>
      </c>
      <c r="B67" s="510" t="s">
        <v>33</v>
      </c>
      <c r="C67" s="512"/>
      <c r="D67" s="310">
        <v>50</v>
      </c>
      <c r="E67" s="310"/>
      <c r="F67" s="310"/>
      <c r="G67" s="310"/>
      <c r="H67" s="310"/>
      <c r="J67" s="12"/>
      <c r="K67" s="11"/>
      <c r="L67" s="11"/>
      <c r="M67" s="11"/>
      <c r="N67" s="11"/>
      <c r="O67" s="11"/>
    </row>
    <row r="68" spans="1:15" ht="19.5" x14ac:dyDescent="0.35">
      <c r="A68" s="341"/>
      <c r="B68" s="510" t="s">
        <v>34</v>
      </c>
      <c r="C68" s="314"/>
      <c r="D68" s="310">
        <v>30</v>
      </c>
      <c r="E68" s="310">
        <v>72.674999999999997</v>
      </c>
      <c r="F68" s="310">
        <v>13.574999999999999</v>
      </c>
      <c r="G68" s="310">
        <v>0.46499999999999991</v>
      </c>
      <c r="H68" s="310">
        <v>2.6099999999999994</v>
      </c>
    </row>
    <row r="69" spans="1:15" ht="18.95" customHeight="1" x14ac:dyDescent="0.35">
      <c r="A69" s="341"/>
      <c r="B69" s="132" t="s">
        <v>35</v>
      </c>
      <c r="C69" s="319"/>
      <c r="D69" s="142">
        <v>100</v>
      </c>
      <c r="E69" s="130">
        <v>48.076000000000001</v>
      </c>
      <c r="F69" s="130">
        <v>13.48</v>
      </c>
      <c r="G69" s="130">
        <v>0</v>
      </c>
      <c r="H69" s="130">
        <v>0</v>
      </c>
    </row>
    <row r="70" spans="1:15" ht="18.95" customHeight="1" x14ac:dyDescent="0.3">
      <c r="A70" s="457"/>
      <c r="B70" s="6"/>
      <c r="C70" s="6" t="s">
        <v>36</v>
      </c>
      <c r="D70" s="458"/>
      <c r="E70" s="509">
        <f>SUM(E56:E69)</f>
        <v>734.61709999999994</v>
      </c>
      <c r="F70" s="509">
        <f>SUM(F56:F69)</f>
        <v>107.11538333333333</v>
      </c>
      <c r="G70" s="509">
        <f>SUM(G56:G69)</f>
        <v>19.678916666666669</v>
      </c>
      <c r="H70" s="509">
        <f>SUM(H56:H69)</f>
        <v>25.572183333333335</v>
      </c>
    </row>
    <row r="71" spans="1:15" ht="27.75" x14ac:dyDescent="0.5">
      <c r="A71" s="460" t="str">
        <f>A8</f>
        <v>21. nädal</v>
      </c>
      <c r="B71" s="809"/>
      <c r="C71" s="810"/>
      <c r="D71" s="810"/>
      <c r="E71" s="810"/>
      <c r="F71" s="810"/>
      <c r="G71" s="810"/>
      <c r="H71" s="811"/>
    </row>
    <row r="72" spans="1:15" ht="50.1" customHeight="1" x14ac:dyDescent="0.3">
      <c r="A72" s="307" t="s">
        <v>84</v>
      </c>
      <c r="B72" s="461">
        <f>B9+4</f>
        <v>46164</v>
      </c>
      <c r="C72" s="307" t="s">
        <v>4</v>
      </c>
      <c r="D72" s="308" t="s">
        <v>5</v>
      </c>
      <c r="E72" s="308" t="s">
        <v>6</v>
      </c>
      <c r="F72" s="308" t="s">
        <v>7</v>
      </c>
      <c r="G72" s="308" t="s">
        <v>8</v>
      </c>
      <c r="H72" s="308" t="s">
        <v>9</v>
      </c>
    </row>
    <row r="73" spans="1:15" ht="19.5" x14ac:dyDescent="0.3">
      <c r="A73" s="514"/>
      <c r="B73" s="313" t="s">
        <v>303</v>
      </c>
      <c r="C73" s="314" t="s">
        <v>304</v>
      </c>
      <c r="D73" s="310">
        <v>100</v>
      </c>
      <c r="E73" s="311">
        <v>94.2</v>
      </c>
      <c r="F73" s="311">
        <v>11.5</v>
      </c>
      <c r="G73" s="311">
        <v>2.9</v>
      </c>
      <c r="H73" s="311">
        <v>5.0599999999999996</v>
      </c>
    </row>
    <row r="74" spans="1:15" ht="33" x14ac:dyDescent="0.3">
      <c r="A74" s="312"/>
      <c r="B74" s="313" t="s">
        <v>305</v>
      </c>
      <c r="C74" s="512" t="s">
        <v>306</v>
      </c>
      <c r="D74" s="311">
        <v>100</v>
      </c>
      <c r="E74" s="311">
        <v>112</v>
      </c>
      <c r="F74" s="311">
        <v>16.3</v>
      </c>
      <c r="G74" s="311">
        <v>2.1800000000000002</v>
      </c>
      <c r="H74" s="311">
        <v>5.72</v>
      </c>
    </row>
    <row r="75" spans="1:15" ht="33" x14ac:dyDescent="0.3">
      <c r="A75" s="312" t="s">
        <v>14</v>
      </c>
      <c r="B75" s="510" t="s">
        <v>307</v>
      </c>
      <c r="C75" s="314" t="s">
        <v>308</v>
      </c>
      <c r="D75" s="310">
        <v>100</v>
      </c>
      <c r="E75" s="311">
        <v>123</v>
      </c>
      <c r="F75" s="311">
        <v>16.399999999999999</v>
      </c>
      <c r="G75" s="311">
        <v>4.3099999999999996</v>
      </c>
      <c r="H75" s="311">
        <v>3.59</v>
      </c>
    </row>
    <row r="76" spans="1:15" ht="19.5" x14ac:dyDescent="0.35">
      <c r="A76" s="312"/>
      <c r="B76" s="315" t="s">
        <v>309</v>
      </c>
      <c r="C76" s="314" t="s">
        <v>310</v>
      </c>
      <c r="D76" s="310">
        <v>50</v>
      </c>
      <c r="E76" s="311">
        <v>56.622999999999998</v>
      </c>
      <c r="F76" s="311">
        <v>2.4849999999999999</v>
      </c>
      <c r="G76" s="311">
        <v>4.5599999999999996</v>
      </c>
      <c r="H76" s="311">
        <v>1.4379999999999999</v>
      </c>
    </row>
    <row r="77" spans="1:15" ht="19.5" x14ac:dyDescent="0.3">
      <c r="A77" s="312"/>
      <c r="B77" s="510" t="s">
        <v>270</v>
      </c>
      <c r="C77" s="314" t="s">
        <v>271</v>
      </c>
      <c r="D77" s="310">
        <v>50</v>
      </c>
      <c r="E77" s="311">
        <v>21.09</v>
      </c>
      <c r="F77" s="311">
        <v>4.47</v>
      </c>
      <c r="G77" s="311">
        <v>0.2</v>
      </c>
      <c r="H77" s="311">
        <v>1.3799999999999997</v>
      </c>
    </row>
    <row r="78" spans="1:15" ht="18.95" customHeight="1" x14ac:dyDescent="0.3">
      <c r="A78" s="514"/>
      <c r="B78" s="510" t="s">
        <v>311</v>
      </c>
      <c r="C78" s="314" t="s">
        <v>312</v>
      </c>
      <c r="D78" s="310">
        <v>100</v>
      </c>
      <c r="E78" s="311">
        <v>36.700000000000003</v>
      </c>
      <c r="F78" s="311">
        <v>6.95</v>
      </c>
      <c r="G78" s="311">
        <v>0.27500000000000002</v>
      </c>
      <c r="H78" s="311">
        <v>0.9</v>
      </c>
    </row>
    <row r="79" spans="1:15" ht="18" customHeight="1" x14ac:dyDescent="0.3">
      <c r="A79" s="514"/>
      <c r="B79" s="510" t="s">
        <v>516</v>
      </c>
      <c r="C79" s="319"/>
      <c r="D79" s="310">
        <v>100</v>
      </c>
      <c r="E79" s="311">
        <v>19.04</v>
      </c>
      <c r="F79" s="311">
        <v>2.48</v>
      </c>
      <c r="G79" s="311">
        <v>0.19</v>
      </c>
      <c r="H79" s="311">
        <v>1.25</v>
      </c>
    </row>
    <row r="80" spans="1:15" ht="18.95" customHeight="1" x14ac:dyDescent="0.3">
      <c r="A80" s="514"/>
      <c r="B80" s="90" t="s">
        <v>313</v>
      </c>
      <c r="C80" s="314"/>
      <c r="D80" s="310">
        <v>100</v>
      </c>
      <c r="E80" s="311">
        <v>29.9</v>
      </c>
      <c r="F80" s="311">
        <v>4.0999999999999996</v>
      </c>
      <c r="G80" s="311">
        <v>0.36</v>
      </c>
      <c r="H80" s="311">
        <v>1.64</v>
      </c>
    </row>
    <row r="81" spans="1:12" ht="18.95" customHeight="1" x14ac:dyDescent="0.3">
      <c r="A81" s="514"/>
      <c r="B81" s="93" t="s">
        <v>28</v>
      </c>
      <c r="C81" s="319" t="s">
        <v>29</v>
      </c>
      <c r="D81" s="44">
        <v>5</v>
      </c>
      <c r="E81" s="44">
        <v>32.189399999999999</v>
      </c>
      <c r="F81" s="44">
        <v>9.7050000000000011E-2</v>
      </c>
      <c r="G81" s="44">
        <v>3.5305500000000003</v>
      </c>
      <c r="H81" s="44">
        <v>1.3550000000000001E-2</v>
      </c>
    </row>
    <row r="82" spans="1:12" ht="18.95" customHeight="1" x14ac:dyDescent="0.3">
      <c r="A82" s="520"/>
      <c r="B82" s="510" t="s">
        <v>30</v>
      </c>
      <c r="C82" s="323" t="s">
        <v>31</v>
      </c>
      <c r="D82" s="310">
        <v>10</v>
      </c>
      <c r="E82" s="310">
        <v>60.876700000000007</v>
      </c>
      <c r="F82" s="310">
        <v>1.2800000000000002</v>
      </c>
      <c r="G82" s="310">
        <v>5.1567000000000007</v>
      </c>
      <c r="H82" s="310">
        <v>2.8233000000000001</v>
      </c>
      <c r="I82" s="9"/>
      <c r="J82" s="9"/>
      <c r="K82" s="9"/>
      <c r="L82" s="9"/>
    </row>
    <row r="83" spans="1:12" ht="18.95" customHeight="1" x14ac:dyDescent="0.3">
      <c r="A83" s="312" t="s">
        <v>32</v>
      </c>
      <c r="B83" s="34" t="s">
        <v>33</v>
      </c>
      <c r="C83" s="323"/>
      <c r="D83" s="33">
        <v>50</v>
      </c>
      <c r="E83" s="33"/>
      <c r="F83" s="33"/>
      <c r="G83" s="33"/>
      <c r="H83" s="33"/>
    </row>
    <row r="84" spans="1:12" ht="19.5" x14ac:dyDescent="0.3">
      <c r="A84" s="520"/>
      <c r="B84" s="34" t="s">
        <v>34</v>
      </c>
      <c r="C84" s="314"/>
      <c r="D84" s="35">
        <v>30</v>
      </c>
      <c r="E84" s="33">
        <v>72.674999999999997</v>
      </c>
      <c r="F84" s="33">
        <v>13.574999999999999</v>
      </c>
      <c r="G84" s="33">
        <v>0.46499999999999991</v>
      </c>
      <c r="H84" s="33">
        <v>2.6099999999999994</v>
      </c>
    </row>
    <row r="85" spans="1:12" ht="18.95" customHeight="1" x14ac:dyDescent="0.35">
      <c r="A85" s="315"/>
      <c r="B85" s="34" t="s">
        <v>83</v>
      </c>
      <c r="C85" s="319"/>
      <c r="D85" s="33">
        <v>100</v>
      </c>
      <c r="E85" s="33">
        <v>30.1</v>
      </c>
      <c r="F85" s="33">
        <v>5.9</v>
      </c>
      <c r="G85" s="33">
        <v>0.1</v>
      </c>
      <c r="H85" s="33">
        <v>0.8</v>
      </c>
    </row>
    <row r="86" spans="1:12" ht="18.95" customHeight="1" x14ac:dyDescent="0.3">
      <c r="A86" s="457"/>
      <c r="B86" s="6"/>
      <c r="C86" s="6" t="s">
        <v>36</v>
      </c>
      <c r="D86" s="497"/>
      <c r="E86" s="486">
        <f>SUM(E73:E85)</f>
        <v>688.39409999999998</v>
      </c>
      <c r="F86" s="486">
        <f>SUM(F73:F85)</f>
        <v>85.537050000000008</v>
      </c>
      <c r="G86" s="486">
        <f>SUM(G73:G85)</f>
        <v>24.227250000000002</v>
      </c>
      <c r="H86" s="486">
        <f>SUM(H73:H85)</f>
        <v>27.224849999999996</v>
      </c>
    </row>
    <row r="87" spans="1:12" ht="18.95" customHeight="1" x14ac:dyDescent="0.3">
      <c r="A87" s="807" t="s">
        <v>99</v>
      </c>
      <c r="B87" s="770"/>
      <c r="C87" s="770"/>
      <c r="D87" s="808"/>
      <c r="E87" s="498">
        <f>AVERAGE(E24,E35,E53,E70,E86)</f>
        <v>733.08722</v>
      </c>
      <c r="F87" s="5">
        <f>AVERAGE(F24,F35,F53,F70,F86)</f>
        <v>93.608646666666672</v>
      </c>
      <c r="G87" s="5">
        <f>AVERAGE(G24,G35,G53,G70,G86)</f>
        <v>23.785533333333333</v>
      </c>
      <c r="H87" s="5">
        <f>AVERAGE(H24,H35,H53,H70,H86)</f>
        <v>31.146826666666669</v>
      </c>
    </row>
    <row r="88" spans="1:12" ht="18.95" customHeight="1" x14ac:dyDescent="0.3">
      <c r="A88" s="4"/>
      <c r="B88" s="3"/>
      <c r="C88" s="772" t="s">
        <v>100</v>
      </c>
      <c r="D88" s="773"/>
      <c r="E88" s="499"/>
      <c r="F88" s="500">
        <f>(F87*4)/E87*100</f>
        <v>51.076403523535262</v>
      </c>
      <c r="G88" s="500">
        <f>(G87*9)/E87*100</f>
        <v>29.201136530520884</v>
      </c>
      <c r="H88" s="500">
        <f>(H87*4)/E87*100</f>
        <v>16.99488181865545</v>
      </c>
    </row>
    <row r="89" spans="1:12" ht="18.95" customHeight="1" x14ac:dyDescent="0.3">
      <c r="A89" s="145"/>
      <c r="B89" s="2"/>
      <c r="C89" s="774" t="s">
        <v>101</v>
      </c>
      <c r="D89" s="775"/>
      <c r="E89" s="499" t="s">
        <v>102</v>
      </c>
      <c r="F89" s="500" t="s">
        <v>103</v>
      </c>
      <c r="G89" s="500" t="s">
        <v>104</v>
      </c>
      <c r="H89" s="500" t="s">
        <v>105</v>
      </c>
    </row>
    <row r="90" spans="1:12" ht="18.95" customHeight="1" x14ac:dyDescent="0.3">
      <c r="A90" s="792" t="s">
        <v>106</v>
      </c>
      <c r="B90" s="792"/>
      <c r="C90" s="792"/>
      <c r="D90" s="792"/>
      <c r="E90" s="806"/>
      <c r="F90" s="806"/>
      <c r="G90" s="806"/>
      <c r="H90" s="806"/>
    </row>
    <row r="91" spans="1:12" ht="18.95" customHeight="1" x14ac:dyDescent="0.3">
      <c r="A91" s="813" t="s">
        <v>107</v>
      </c>
      <c r="B91" s="784"/>
      <c r="C91" s="784"/>
      <c r="D91" s="784"/>
      <c r="E91" s="784"/>
      <c r="F91" s="784"/>
      <c r="G91" s="784"/>
      <c r="H91" s="814"/>
    </row>
    <row r="92" spans="1:12" ht="18.95" customHeight="1" x14ac:dyDescent="0.3">
      <c r="A92" s="800" t="s">
        <v>108</v>
      </c>
      <c r="B92" s="787"/>
      <c r="C92" s="787"/>
      <c r="D92" s="787"/>
      <c r="E92" s="787"/>
      <c r="F92" s="787"/>
      <c r="G92" s="787"/>
      <c r="H92" s="788"/>
    </row>
    <row r="93" spans="1:12" ht="18.95" customHeight="1" x14ac:dyDescent="0.3">
      <c r="A93" s="801" t="s">
        <v>109</v>
      </c>
      <c r="B93" s="790"/>
      <c r="C93" s="790"/>
      <c r="D93" s="790"/>
      <c r="E93" s="790"/>
      <c r="F93" s="790"/>
      <c r="G93" s="790"/>
      <c r="H93" s="791"/>
    </row>
    <row r="94" spans="1:12" ht="18.95" customHeight="1" x14ac:dyDescent="0.3">
      <c r="A94" s="801" t="s">
        <v>110</v>
      </c>
      <c r="B94" s="790"/>
      <c r="C94" s="790"/>
      <c r="D94" s="790"/>
      <c r="E94" s="790"/>
      <c r="F94" s="790"/>
      <c r="G94" s="790"/>
      <c r="H94" s="791"/>
    </row>
    <row r="95" spans="1:12" ht="18.95" customHeight="1" x14ac:dyDescent="0.3">
      <c r="A95" s="801" t="s">
        <v>111</v>
      </c>
      <c r="B95" s="790"/>
      <c r="C95" s="790"/>
      <c r="D95" s="790"/>
      <c r="E95" s="790"/>
      <c r="F95" s="790"/>
      <c r="G95" s="790"/>
      <c r="H95" s="791"/>
    </row>
    <row r="96" spans="1:12" ht="18.95" customHeight="1" x14ac:dyDescent="0.3">
      <c r="A96" s="815" t="s">
        <v>112</v>
      </c>
      <c r="B96" s="815"/>
      <c r="C96" s="815"/>
      <c r="D96" s="815"/>
      <c r="E96" s="815"/>
      <c r="F96" s="815"/>
      <c r="G96" s="815"/>
      <c r="H96" s="815"/>
    </row>
    <row r="97" spans="1:8" ht="18.95" customHeight="1" x14ac:dyDescent="0.3">
      <c r="A97" s="501" t="s">
        <v>113</v>
      </c>
      <c r="B97" s="76" t="s">
        <v>114</v>
      </c>
      <c r="C97" s="76"/>
      <c r="D97" s="76"/>
      <c r="E97" s="77"/>
      <c r="F97" s="77"/>
      <c r="G97" s="77"/>
      <c r="H97" s="276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7" t="s">
        <v>117</v>
      </c>
      <c r="B99" s="81" t="s">
        <v>118</v>
      </c>
      <c r="C99" s="81"/>
      <c r="D99" s="81"/>
      <c r="E99" s="82"/>
      <c r="F99" s="82"/>
      <c r="G99" s="82"/>
      <c r="H99" s="148"/>
    </row>
    <row r="100" spans="1:8" ht="18.95" customHeight="1" x14ac:dyDescent="0.3">
      <c r="A100" s="781" t="s">
        <v>119</v>
      </c>
      <c r="B100" s="781"/>
      <c r="C100" s="781"/>
      <c r="D100" s="781"/>
      <c r="E100" s="781"/>
      <c r="F100" s="781"/>
      <c r="G100" s="781"/>
      <c r="H100" s="781"/>
    </row>
    <row r="101" spans="1:8" ht="18.95" customHeight="1" x14ac:dyDescent="0.3">
      <c r="A101" s="812" t="s">
        <v>120</v>
      </c>
      <c r="B101" s="812"/>
      <c r="C101" s="812"/>
      <c r="D101" s="812"/>
      <c r="E101" s="812"/>
      <c r="F101" s="812"/>
      <c r="G101" s="812"/>
      <c r="H101" s="812"/>
    </row>
  </sheetData>
  <mergeCells count="19">
    <mergeCell ref="A96:H96"/>
    <mergeCell ref="A100:H100"/>
    <mergeCell ref="A101:H101"/>
    <mergeCell ref="A91:H91"/>
    <mergeCell ref="A92:H92"/>
    <mergeCell ref="A93:H93"/>
    <mergeCell ref="A94:H94"/>
    <mergeCell ref="A95:H95"/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</mergeCells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rowBreaks count="1" manualBreakCount="1">
    <brk id="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00AB-2801-4997-A22E-E04597EA54FE}">
  <sheetPr>
    <tabColor theme="9" tint="0.79998168889431442"/>
    <pageSetUpPr fitToPage="1"/>
  </sheetPr>
  <dimension ref="A1:W101"/>
  <sheetViews>
    <sheetView topLeftCell="A59" zoomScale="80" zoomScaleNormal="80" workbookViewId="0">
      <selection activeCell="B74" sqref="B74:C74"/>
    </sheetView>
  </sheetViews>
  <sheetFormatPr defaultColWidth="9.25" defaultRowHeight="16.5" x14ac:dyDescent="0.3"/>
  <cols>
    <col min="1" max="1" width="25.625" style="1" customWidth="1"/>
    <col min="2" max="2" width="64.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5">
      <c r="A1" s="793" t="e" vm="1">
        <v>#VALUE!</v>
      </c>
      <c r="B1" s="793"/>
      <c r="C1" s="49"/>
      <c r="D1" s="46"/>
      <c r="E1" s="46"/>
      <c r="F1" s="46"/>
      <c r="G1" s="46"/>
      <c r="H1" s="46"/>
    </row>
    <row r="2" spans="1:8" ht="18.95" customHeight="1" x14ac:dyDescent="0.35">
      <c r="A2" s="793"/>
      <c r="B2" s="793"/>
      <c r="C2" s="49"/>
      <c r="D2" s="46"/>
      <c r="E2" s="46"/>
      <c r="F2" s="46"/>
      <c r="G2" s="46"/>
      <c r="H2" s="46"/>
    </row>
    <row r="3" spans="1:8" ht="18.95" customHeight="1" x14ac:dyDescent="0.35">
      <c r="A3" s="793"/>
      <c r="B3" s="793"/>
      <c r="C3" s="49"/>
      <c r="D3" s="46"/>
      <c r="E3" s="46"/>
      <c r="F3" s="46"/>
      <c r="G3" s="46"/>
      <c r="H3" s="46"/>
    </row>
    <row r="4" spans="1:8" ht="18.95" customHeight="1" x14ac:dyDescent="0.35">
      <c r="A4" s="793"/>
      <c r="B4" s="793"/>
      <c r="C4" s="49"/>
      <c r="D4" s="46"/>
      <c r="E4" s="46"/>
      <c r="F4" s="46"/>
      <c r="G4" s="46"/>
      <c r="H4" s="46"/>
    </row>
    <row r="5" spans="1:8" ht="18.95" customHeight="1" x14ac:dyDescent="0.35">
      <c r="A5" s="793"/>
      <c r="B5" s="793"/>
      <c r="C5" s="49"/>
      <c r="D5" s="46"/>
      <c r="E5" s="46"/>
      <c r="F5" s="46"/>
      <c r="G5" s="46"/>
      <c r="H5" s="46"/>
    </row>
    <row r="6" spans="1:8" ht="30" customHeight="1" x14ac:dyDescent="0.35">
      <c r="A6" s="776" t="s">
        <v>0</v>
      </c>
      <c r="B6" s="776"/>
      <c r="C6" s="49"/>
      <c r="D6" s="46"/>
      <c r="E6" s="46"/>
      <c r="F6" s="46"/>
      <c r="G6" s="46"/>
      <c r="H6" s="46"/>
    </row>
    <row r="7" spans="1:8" ht="32.25" x14ac:dyDescent="0.55000000000000004">
      <c r="A7" s="768" t="s">
        <v>1</v>
      </c>
      <c r="B7" s="768"/>
      <c r="C7" s="48"/>
      <c r="D7" s="46"/>
      <c r="E7" s="46"/>
      <c r="F7" s="46"/>
      <c r="G7" s="46"/>
      <c r="H7" s="46"/>
    </row>
    <row r="8" spans="1:8" s="211" customFormat="1" ht="27.75" x14ac:dyDescent="0.5">
      <c r="A8" s="201" t="s">
        <v>314</v>
      </c>
      <c r="B8" s="202"/>
      <c r="C8" s="213"/>
      <c r="D8" s="214"/>
      <c r="E8" s="214"/>
      <c r="F8" s="215"/>
      <c r="G8" s="215"/>
      <c r="H8" s="215"/>
    </row>
    <row r="9" spans="1:8" s="13" customFormat="1" ht="50.1" customHeight="1" x14ac:dyDescent="0.3">
      <c r="A9" s="307" t="s">
        <v>3</v>
      </c>
      <c r="B9" s="293">
        <v>46137</v>
      </c>
      <c r="C9" s="307" t="s">
        <v>4</v>
      </c>
      <c r="D9" s="308" t="s">
        <v>5</v>
      </c>
      <c r="E9" s="308" t="s">
        <v>6</v>
      </c>
      <c r="F9" s="308" t="s">
        <v>7</v>
      </c>
      <c r="G9" s="308" t="s">
        <v>8</v>
      </c>
      <c r="H9" s="308" t="s">
        <v>9</v>
      </c>
    </row>
    <row r="10" spans="1:8" ht="19.5" x14ac:dyDescent="0.3">
      <c r="A10" s="309"/>
      <c r="B10" s="64" t="s">
        <v>315</v>
      </c>
      <c r="C10" s="521" t="s">
        <v>316</v>
      </c>
      <c r="D10" s="65">
        <v>70</v>
      </c>
      <c r="E10" s="66">
        <v>52</v>
      </c>
      <c r="F10" s="66">
        <v>2.0299999999999998</v>
      </c>
      <c r="G10" s="66">
        <v>2.92</v>
      </c>
      <c r="H10" s="66">
        <v>4.22</v>
      </c>
    </row>
    <row r="11" spans="1:8" ht="19.5" x14ac:dyDescent="0.3">
      <c r="A11" s="312"/>
      <c r="B11" s="488" t="s">
        <v>317</v>
      </c>
      <c r="C11" s="314" t="s">
        <v>318</v>
      </c>
      <c r="D11" s="522">
        <v>70</v>
      </c>
      <c r="E11" s="523">
        <v>86.5</v>
      </c>
      <c r="F11" s="523">
        <v>4.87</v>
      </c>
      <c r="G11" s="523">
        <v>5.31</v>
      </c>
      <c r="H11" s="523">
        <v>4.7</v>
      </c>
    </row>
    <row r="12" spans="1:8" ht="33" x14ac:dyDescent="0.3">
      <c r="A12" s="502" t="s">
        <v>14</v>
      </c>
      <c r="B12" s="226" t="s">
        <v>319</v>
      </c>
      <c r="C12" s="524" t="s">
        <v>320</v>
      </c>
      <c r="D12" s="525">
        <v>50</v>
      </c>
      <c r="E12" s="305">
        <v>48.4</v>
      </c>
      <c r="F12" s="305">
        <v>3.44</v>
      </c>
      <c r="G12" s="305">
        <v>2.91</v>
      </c>
      <c r="H12" s="305">
        <v>1.57</v>
      </c>
    </row>
    <row r="13" spans="1:8" ht="19.5" x14ac:dyDescent="0.3">
      <c r="A13" s="502"/>
      <c r="B13" s="488" t="s">
        <v>321</v>
      </c>
      <c r="C13" s="314" t="s">
        <v>322</v>
      </c>
      <c r="D13" s="522">
        <v>50</v>
      </c>
      <c r="E13" s="523">
        <v>28.5</v>
      </c>
      <c r="F13" s="523">
        <v>3.37</v>
      </c>
      <c r="G13" s="523">
        <v>1.1200000000000001</v>
      </c>
      <c r="H13" s="523">
        <v>0.36099999999999999</v>
      </c>
    </row>
    <row r="14" spans="1:8" ht="18.95" customHeight="1" x14ac:dyDescent="0.35">
      <c r="A14" s="315"/>
      <c r="B14" s="316" t="s">
        <v>21</v>
      </c>
      <c r="C14" s="314" t="s">
        <v>22</v>
      </c>
      <c r="D14" s="310">
        <v>80</v>
      </c>
      <c r="E14" s="310">
        <v>126.4</v>
      </c>
      <c r="F14" s="310">
        <v>20.88</v>
      </c>
      <c r="G14" s="310">
        <v>3.7919999999999998</v>
      </c>
      <c r="H14" s="310">
        <v>1.8240000000000001</v>
      </c>
    </row>
    <row r="15" spans="1:8" ht="18.95" customHeight="1" x14ac:dyDescent="0.35">
      <c r="A15" s="315"/>
      <c r="B15" s="316" t="s">
        <v>76</v>
      </c>
      <c r="C15" s="526" t="s">
        <v>323</v>
      </c>
      <c r="D15" s="310">
        <v>80</v>
      </c>
      <c r="E15" s="311">
        <v>142</v>
      </c>
      <c r="F15" s="311">
        <v>27.3</v>
      </c>
      <c r="G15" s="311">
        <v>0.92</v>
      </c>
      <c r="H15" s="311">
        <v>4.72</v>
      </c>
    </row>
    <row r="16" spans="1:8" ht="19.5" x14ac:dyDescent="0.35">
      <c r="A16" s="315"/>
      <c r="B16" s="527" t="s">
        <v>324</v>
      </c>
      <c r="C16" s="319" t="s">
        <v>325</v>
      </c>
      <c r="D16" s="516">
        <v>100</v>
      </c>
      <c r="E16" s="516">
        <v>25.4</v>
      </c>
      <c r="F16" s="516">
        <v>2.06</v>
      </c>
      <c r="G16" s="516">
        <v>1.1200000000000001</v>
      </c>
      <c r="H16" s="516">
        <v>1.17</v>
      </c>
    </row>
    <row r="17" spans="1:23" ht="18.95" customHeight="1" x14ac:dyDescent="0.35">
      <c r="A17" s="315"/>
      <c r="B17" s="527" t="s">
        <v>375</v>
      </c>
      <c r="C17" s="321" t="s">
        <v>517</v>
      </c>
      <c r="D17" s="516">
        <v>150</v>
      </c>
      <c r="E17" s="516">
        <v>57.5</v>
      </c>
      <c r="F17" s="516">
        <v>7.2</v>
      </c>
      <c r="G17" s="516">
        <v>1.8</v>
      </c>
      <c r="H17" s="516">
        <v>1.19</v>
      </c>
    </row>
    <row r="18" spans="1:23" ht="18.95" customHeight="1" x14ac:dyDescent="0.35">
      <c r="A18" s="315"/>
      <c r="B18" s="528" t="s">
        <v>136</v>
      </c>
      <c r="C18" s="321"/>
      <c r="D18" s="516">
        <v>100</v>
      </c>
      <c r="E18" s="516">
        <v>54.502666666666663</v>
      </c>
      <c r="F18" s="516">
        <v>12.290000000000001</v>
      </c>
      <c r="G18" s="516">
        <v>0.56666666666666676</v>
      </c>
      <c r="H18" s="516">
        <v>1.9333333333333336</v>
      </c>
    </row>
    <row r="19" spans="1:23" ht="18.95" customHeight="1" x14ac:dyDescent="0.35">
      <c r="A19" s="315"/>
      <c r="B19" s="439" t="s">
        <v>28</v>
      </c>
      <c r="C19" s="319" t="s">
        <v>29</v>
      </c>
      <c r="D19" s="440">
        <v>5</v>
      </c>
      <c r="E19" s="440">
        <v>35.25</v>
      </c>
      <c r="F19" s="440">
        <v>0.03</v>
      </c>
      <c r="G19" s="440">
        <v>3.9</v>
      </c>
      <c r="H19" s="440">
        <v>0.01</v>
      </c>
    </row>
    <row r="20" spans="1:23" ht="18.95" customHeight="1" x14ac:dyDescent="0.35">
      <c r="A20" s="322"/>
      <c r="B20" s="34" t="s">
        <v>30</v>
      </c>
      <c r="C20" s="323" t="s">
        <v>31</v>
      </c>
      <c r="D20" s="33">
        <v>10</v>
      </c>
      <c r="E20" s="33">
        <v>60.876700000000007</v>
      </c>
      <c r="F20" s="33">
        <v>1.2800000000000002</v>
      </c>
      <c r="G20" s="33">
        <v>5.1567000000000007</v>
      </c>
      <c r="H20" s="33">
        <v>2.8233000000000001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322" t="s">
        <v>32</v>
      </c>
      <c r="B21" s="483" t="s">
        <v>137</v>
      </c>
      <c r="C21" s="314"/>
      <c r="D21" s="444">
        <v>50</v>
      </c>
      <c r="E21" s="440"/>
      <c r="F21" s="440"/>
      <c r="G21" s="440"/>
      <c r="H21" s="440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5">
      <c r="A22" s="341"/>
      <c r="B22" s="316" t="s">
        <v>34</v>
      </c>
      <c r="C22" s="319"/>
      <c r="D22" s="440">
        <v>30</v>
      </c>
      <c r="E22" s="440">
        <v>72.674999999999997</v>
      </c>
      <c r="F22" s="440">
        <v>13.574999999999999</v>
      </c>
      <c r="G22" s="440">
        <v>0.46499999999999991</v>
      </c>
      <c r="H22" s="440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5">
      <c r="A23" s="341"/>
      <c r="B23" s="439" t="s">
        <v>138</v>
      </c>
      <c r="C23" s="319"/>
      <c r="D23" s="440">
        <v>100</v>
      </c>
      <c r="E23" s="516">
        <v>39.975999999999999</v>
      </c>
      <c r="F23" s="516">
        <v>11.94</v>
      </c>
      <c r="G23" s="516">
        <v>0</v>
      </c>
      <c r="H23" s="516">
        <v>0.3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529"/>
      <c r="B24" s="6"/>
      <c r="C24" s="6" t="s">
        <v>36</v>
      </c>
      <c r="D24" s="530"/>
      <c r="E24" s="531">
        <f>SUM(E10:E23)</f>
        <v>829.98036666666667</v>
      </c>
      <c r="F24" s="531">
        <f>SUM(F10:F23)</f>
        <v>110.26500000000001</v>
      </c>
      <c r="G24" s="531">
        <f>SUM(G10:G23)</f>
        <v>29.980366666666669</v>
      </c>
      <c r="H24" s="531">
        <f>SUM(H10:H23)</f>
        <v>27.431633333333334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206" customFormat="1" ht="27.75" x14ac:dyDescent="0.5">
      <c r="A25" s="532" t="str">
        <f>A8</f>
        <v>22. nädal</v>
      </c>
      <c r="B25" s="819"/>
      <c r="C25" s="820"/>
      <c r="D25" s="820"/>
      <c r="E25" s="820"/>
      <c r="F25" s="820"/>
      <c r="G25" s="820"/>
      <c r="H25" s="821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</row>
    <row r="26" spans="1:23" ht="50.1" customHeight="1" x14ac:dyDescent="0.3">
      <c r="A26" s="307" t="s">
        <v>37</v>
      </c>
      <c r="B26" s="533">
        <f>B9+1</f>
        <v>46138</v>
      </c>
      <c r="C26" s="307" t="s">
        <v>4</v>
      </c>
      <c r="D26" s="308" t="s">
        <v>5</v>
      </c>
      <c r="E26" s="308" t="s">
        <v>6</v>
      </c>
      <c r="F26" s="308" t="s">
        <v>7</v>
      </c>
      <c r="G26" s="308" t="s">
        <v>8</v>
      </c>
      <c r="H26" s="308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" x14ac:dyDescent="0.3">
      <c r="A27" s="534"/>
      <c r="B27" s="313" t="s">
        <v>326</v>
      </c>
      <c r="C27" s="535" t="s">
        <v>327</v>
      </c>
      <c r="D27" s="536">
        <v>100</v>
      </c>
      <c r="E27" s="516">
        <v>79.7</v>
      </c>
      <c r="F27" s="516">
        <v>7.17</v>
      </c>
      <c r="G27" s="516">
        <v>3.5</v>
      </c>
      <c r="H27" s="516">
        <v>4.42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33" x14ac:dyDescent="0.3">
      <c r="A28" s="312"/>
      <c r="B28" s="537" t="s">
        <v>328</v>
      </c>
      <c r="C28" s="521" t="s">
        <v>329</v>
      </c>
      <c r="D28" s="440">
        <v>100</v>
      </c>
      <c r="E28" s="440">
        <v>75</v>
      </c>
      <c r="F28" s="440">
        <v>4.67</v>
      </c>
      <c r="G28" s="440">
        <v>3.9699999999999998</v>
      </c>
      <c r="H28" s="440">
        <v>4.7599999999999989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33" x14ac:dyDescent="0.3">
      <c r="A29" s="312" t="s">
        <v>14</v>
      </c>
      <c r="B29" s="537" t="s">
        <v>330</v>
      </c>
      <c r="C29" s="521" t="s">
        <v>331</v>
      </c>
      <c r="D29" s="440">
        <v>100</v>
      </c>
      <c r="E29" s="440">
        <v>67.900000000000006</v>
      </c>
      <c r="F29" s="440">
        <v>10.7</v>
      </c>
      <c r="G29" s="440">
        <v>1.2</v>
      </c>
      <c r="H29" s="440">
        <v>2.78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8.95" customHeight="1" x14ac:dyDescent="0.35">
      <c r="A30" s="538"/>
      <c r="B30" s="539" t="s">
        <v>44</v>
      </c>
      <c r="C30" s="519"/>
      <c r="D30" s="448">
        <v>30</v>
      </c>
      <c r="E30" s="448">
        <v>35.520000000000003</v>
      </c>
      <c r="F30" s="448">
        <v>1.2299999999999998</v>
      </c>
      <c r="G30" s="448">
        <v>3</v>
      </c>
      <c r="H30" s="448">
        <v>0.89999999999999991</v>
      </c>
      <c r="I30" s="9"/>
    </row>
    <row r="31" spans="1:23" s="19" customFormat="1" ht="18.95" customHeight="1" x14ac:dyDescent="0.35">
      <c r="A31" s="534"/>
      <c r="B31" s="338" t="s">
        <v>332</v>
      </c>
      <c r="C31" s="540" t="s">
        <v>333</v>
      </c>
      <c r="D31" s="492">
        <v>160</v>
      </c>
      <c r="E31" s="541">
        <v>152</v>
      </c>
      <c r="F31" s="541">
        <v>24.16</v>
      </c>
      <c r="G31" s="541">
        <v>3.968</v>
      </c>
      <c r="H31" s="541">
        <v>5.008</v>
      </c>
      <c r="J31" s="69"/>
      <c r="K31" s="70"/>
      <c r="L31" s="51"/>
      <c r="M31" s="50"/>
      <c r="N31" s="50"/>
      <c r="O31" s="50"/>
      <c r="P31" s="50"/>
    </row>
    <row r="32" spans="1:23" s="19" customFormat="1" ht="18.95" customHeight="1" x14ac:dyDescent="0.35">
      <c r="A32" s="542" t="s">
        <v>32</v>
      </c>
      <c r="B32" s="446" t="s">
        <v>33</v>
      </c>
      <c r="C32" s="314"/>
      <c r="D32" s="451">
        <v>50</v>
      </c>
      <c r="E32" s="448"/>
      <c r="F32" s="448"/>
      <c r="G32" s="448"/>
      <c r="H32" s="448"/>
      <c r="I32" s="21"/>
      <c r="J32" s="20"/>
      <c r="K32" s="20"/>
      <c r="L32" s="20"/>
      <c r="M32" s="20"/>
      <c r="N32" s="20"/>
      <c r="O32" s="20"/>
      <c r="P32" s="22"/>
    </row>
    <row r="33" spans="1:22" s="19" customFormat="1" ht="19.5" x14ac:dyDescent="0.35">
      <c r="A33" s="534"/>
      <c r="B33" s="315" t="s">
        <v>34</v>
      </c>
      <c r="C33" s="319"/>
      <c r="D33" s="448">
        <v>50</v>
      </c>
      <c r="E33" s="448">
        <v>123.1</v>
      </c>
      <c r="F33" s="448">
        <v>26.15</v>
      </c>
      <c r="G33" s="448">
        <v>1</v>
      </c>
      <c r="H33" s="448">
        <v>3.5750000000000002</v>
      </c>
      <c r="I33" s="21"/>
      <c r="J33" s="20"/>
      <c r="K33" s="20"/>
      <c r="L33" s="20"/>
      <c r="M33" s="20"/>
      <c r="N33" s="20"/>
      <c r="O33" s="20"/>
      <c r="P33" s="20"/>
    </row>
    <row r="34" spans="1:22" s="19" customFormat="1" ht="18.95" customHeight="1" x14ac:dyDescent="0.35">
      <c r="A34" s="534"/>
      <c r="B34" s="446" t="s">
        <v>146</v>
      </c>
      <c r="C34" s="314"/>
      <c r="D34" s="448">
        <v>100</v>
      </c>
      <c r="E34" s="448">
        <v>27.3</v>
      </c>
      <c r="F34" s="448">
        <v>4.24</v>
      </c>
      <c r="G34" s="448">
        <v>0.2</v>
      </c>
      <c r="H34" s="448">
        <v>1.1299999999999999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">
      <c r="A35" s="529"/>
      <c r="B35" s="6"/>
      <c r="C35" s="6" t="s">
        <v>36</v>
      </c>
      <c r="D35" s="543"/>
      <c r="E35" s="544">
        <f>SUM(E27:E34)</f>
        <v>560.52</v>
      </c>
      <c r="F35" s="544">
        <f>SUM(F27:F34)</f>
        <v>78.319999999999993</v>
      </c>
      <c r="G35" s="544">
        <f>SUM(G27:G34)</f>
        <v>16.837999999999997</v>
      </c>
      <c r="H35" s="544">
        <f>SUM(H27:H34)</f>
        <v>22.572999999999997</v>
      </c>
      <c r="O35" s="17"/>
      <c r="P35" s="17"/>
      <c r="Q35" s="17"/>
      <c r="R35" s="17"/>
      <c r="S35" s="17"/>
      <c r="T35" s="17"/>
      <c r="U35" s="17"/>
      <c r="V35" s="17"/>
    </row>
    <row r="36" spans="1:22" s="206" customFormat="1" ht="27.75" x14ac:dyDescent="0.5">
      <c r="A36" s="532" t="str">
        <f>A8</f>
        <v>22. nädal</v>
      </c>
      <c r="B36" s="819"/>
      <c r="C36" s="820"/>
      <c r="D36" s="820"/>
      <c r="E36" s="820"/>
      <c r="F36" s="820"/>
      <c r="G36" s="820"/>
      <c r="H36" s="821"/>
      <c r="O36" s="212"/>
      <c r="P36" s="212"/>
      <c r="Q36" s="212"/>
      <c r="R36" s="212"/>
      <c r="S36" s="212"/>
      <c r="T36" s="212"/>
      <c r="U36" s="212"/>
      <c r="V36" s="212"/>
    </row>
    <row r="37" spans="1:22" ht="50.1" customHeight="1" x14ac:dyDescent="0.3">
      <c r="A37" s="307" t="s">
        <v>48</v>
      </c>
      <c r="B37" s="533">
        <f>B9+2</f>
        <v>46139</v>
      </c>
      <c r="C37" s="307" t="s">
        <v>4</v>
      </c>
      <c r="D37" s="308" t="s">
        <v>5</v>
      </c>
      <c r="E37" s="308" t="s">
        <v>6</v>
      </c>
      <c r="F37" s="308" t="s">
        <v>7</v>
      </c>
      <c r="G37" s="308" t="s">
        <v>8</v>
      </c>
      <c r="H37" s="308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19.5" x14ac:dyDescent="0.3">
      <c r="A38" s="545"/>
      <c r="B38" s="313" t="s">
        <v>334</v>
      </c>
      <c r="C38" s="546" t="s">
        <v>335</v>
      </c>
      <c r="D38" s="523">
        <v>50</v>
      </c>
      <c r="E38" s="523">
        <v>44.1</v>
      </c>
      <c r="F38" s="523">
        <v>2E-3</v>
      </c>
      <c r="G38" s="523">
        <v>0.88700000000000001</v>
      </c>
      <c r="H38" s="523">
        <v>9.0299999999999994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312"/>
      <c r="B39" s="313" t="s">
        <v>336</v>
      </c>
      <c r="C39" s="547" t="s">
        <v>337</v>
      </c>
      <c r="D39" s="130">
        <v>50</v>
      </c>
      <c r="E39" s="130">
        <v>119</v>
      </c>
      <c r="F39" s="130">
        <v>2.62</v>
      </c>
      <c r="G39" s="130">
        <v>8.69</v>
      </c>
      <c r="H39" s="130">
        <v>7.42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33" x14ac:dyDescent="0.35">
      <c r="A40" s="342" t="s">
        <v>14</v>
      </c>
      <c r="B40" s="483" t="s">
        <v>53</v>
      </c>
      <c r="C40" s="314" t="s">
        <v>338</v>
      </c>
      <c r="D40" s="548">
        <v>50</v>
      </c>
      <c r="E40" s="549">
        <v>103</v>
      </c>
      <c r="F40" s="549">
        <v>12.2</v>
      </c>
      <c r="G40" s="549">
        <v>4.1500000000000004</v>
      </c>
      <c r="H40" s="549">
        <v>3.16</v>
      </c>
      <c r="J40" s="17"/>
      <c r="K40" s="17"/>
      <c r="L40" s="72"/>
      <c r="M40" s="52"/>
      <c r="N40" s="73"/>
      <c r="O40" s="74"/>
      <c r="P40" s="74"/>
      <c r="Q40" s="74"/>
      <c r="R40" s="74"/>
      <c r="S40" s="18"/>
      <c r="T40" s="17"/>
      <c r="U40" s="17"/>
      <c r="V40" s="17"/>
    </row>
    <row r="41" spans="1:22" s="13" customFormat="1" ht="19.5" x14ac:dyDescent="0.35">
      <c r="A41" s="342"/>
      <c r="B41" s="527" t="s">
        <v>151</v>
      </c>
      <c r="C41" s="495" t="s">
        <v>339</v>
      </c>
      <c r="D41" s="440">
        <v>50</v>
      </c>
      <c r="E41" s="516">
        <v>59</v>
      </c>
      <c r="F41" s="516">
        <v>3.99</v>
      </c>
      <c r="G41" s="516">
        <v>3.95</v>
      </c>
      <c r="H41" s="516">
        <v>1.88</v>
      </c>
      <c r="J41" s="17"/>
      <c r="K41" s="17"/>
      <c r="L41" s="72"/>
      <c r="M41" s="52"/>
      <c r="N41" s="73"/>
      <c r="O41" s="74"/>
      <c r="P41" s="74"/>
      <c r="Q41" s="74"/>
      <c r="R41" s="74"/>
      <c r="S41" s="18"/>
      <c r="T41" s="17"/>
      <c r="U41" s="17"/>
      <c r="V41" s="17"/>
    </row>
    <row r="42" spans="1:22" s="13" customFormat="1" ht="19.5" x14ac:dyDescent="0.35">
      <c r="A42" s="342"/>
      <c r="B42" s="527" t="s">
        <v>75</v>
      </c>
      <c r="C42" s="521"/>
      <c r="D42" s="440">
        <v>50</v>
      </c>
      <c r="E42" s="516">
        <v>21.9</v>
      </c>
      <c r="F42" s="516">
        <v>2.75</v>
      </c>
      <c r="G42" s="516">
        <v>0.24</v>
      </c>
      <c r="H42" s="516">
        <v>1.89</v>
      </c>
      <c r="J42" s="17"/>
      <c r="K42" s="17"/>
      <c r="L42" s="72"/>
      <c r="M42" s="52"/>
      <c r="N42" s="73"/>
      <c r="O42" s="74"/>
      <c r="P42" s="74"/>
      <c r="Q42" s="74"/>
      <c r="R42" s="74"/>
      <c r="S42" s="18"/>
      <c r="T42" s="17"/>
      <c r="U42" s="17"/>
      <c r="V42" s="17"/>
    </row>
    <row r="43" spans="1:22" s="13" customFormat="1" ht="18.95" customHeight="1" x14ac:dyDescent="0.35">
      <c r="A43" s="312"/>
      <c r="B43" s="445" t="s">
        <v>155</v>
      </c>
      <c r="C43" s="314" t="s">
        <v>340</v>
      </c>
      <c r="D43" s="505">
        <v>80</v>
      </c>
      <c r="E43" s="505">
        <v>61.227200000000003</v>
      </c>
      <c r="F43" s="505">
        <v>12.676799999999998</v>
      </c>
      <c r="G43" s="505">
        <v>0.48800000000000004</v>
      </c>
      <c r="H43" s="505">
        <v>1.8903999999999999</v>
      </c>
      <c r="J43" s="53"/>
      <c r="K43" s="84"/>
      <c r="L43" s="85"/>
      <c r="M43" s="68"/>
      <c r="N43" s="68"/>
      <c r="O43" s="68"/>
      <c r="P43" s="68"/>
      <c r="Q43" s="17"/>
      <c r="R43" s="17"/>
      <c r="S43" s="17"/>
      <c r="T43" s="17"/>
      <c r="U43" s="17"/>
      <c r="V43" s="17"/>
    </row>
    <row r="44" spans="1:22" s="13" customFormat="1" ht="18.95" customHeight="1" x14ac:dyDescent="0.35">
      <c r="A44" s="312"/>
      <c r="B44" s="446" t="s">
        <v>21</v>
      </c>
      <c r="C44" s="323" t="s">
        <v>22</v>
      </c>
      <c r="D44" s="448">
        <v>80</v>
      </c>
      <c r="E44" s="448">
        <v>110.3914</v>
      </c>
      <c r="F44" s="448">
        <v>18.813200000000002</v>
      </c>
      <c r="G44" s="448">
        <v>3.3194000000000004</v>
      </c>
      <c r="H44" s="448">
        <v>1.5939000000000003</v>
      </c>
      <c r="J44" s="53"/>
      <c r="K44" s="94"/>
      <c r="L44" s="85"/>
      <c r="M44" s="68"/>
      <c r="N44" s="68"/>
      <c r="O44" s="68"/>
      <c r="P44" s="68"/>
      <c r="Q44" s="17"/>
      <c r="R44" s="17"/>
      <c r="S44" s="17"/>
      <c r="T44" s="17"/>
      <c r="U44" s="17"/>
      <c r="V44" s="17"/>
    </row>
    <row r="45" spans="1:22" s="13" customFormat="1" ht="18.95" customHeight="1" x14ac:dyDescent="0.3">
      <c r="A45" s="312"/>
      <c r="B45" s="316" t="s">
        <v>182</v>
      </c>
      <c r="C45" s="521" t="s">
        <v>341</v>
      </c>
      <c r="D45" s="550">
        <v>100</v>
      </c>
      <c r="E45" s="465">
        <v>59.6</v>
      </c>
      <c r="F45" s="465">
        <v>8.2799999999999994</v>
      </c>
      <c r="G45" s="465">
        <v>1.68</v>
      </c>
      <c r="H45" s="465">
        <v>1.84</v>
      </c>
      <c r="J45" s="53"/>
      <c r="K45" s="84"/>
      <c r="L45" s="85"/>
      <c r="M45" s="85"/>
      <c r="N45" s="85"/>
      <c r="O45" s="85"/>
      <c r="P45" s="85"/>
      <c r="Q45" s="17"/>
      <c r="R45" s="17"/>
      <c r="S45" s="17"/>
      <c r="T45" s="17"/>
      <c r="U45" s="17"/>
      <c r="V45" s="17"/>
    </row>
    <row r="46" spans="1:22" s="13" customFormat="1" ht="18.95" customHeight="1" x14ac:dyDescent="0.3">
      <c r="A46" s="312"/>
      <c r="B46" s="316" t="s">
        <v>342</v>
      </c>
      <c r="C46" s="319" t="s">
        <v>343</v>
      </c>
      <c r="D46" s="550">
        <v>100</v>
      </c>
      <c r="E46" s="465">
        <v>37.6</v>
      </c>
      <c r="F46" s="465">
        <v>6.25</v>
      </c>
      <c r="G46" s="465">
        <v>0.33</v>
      </c>
      <c r="H46" s="465">
        <v>0.87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s="13" customFormat="1" ht="18.95" customHeight="1" x14ac:dyDescent="0.3">
      <c r="A47" s="312"/>
      <c r="B47" s="316" t="s">
        <v>273</v>
      </c>
      <c r="C47" s="521"/>
      <c r="D47" s="550">
        <v>100</v>
      </c>
      <c r="E47" s="550">
        <v>56</v>
      </c>
      <c r="F47" s="550">
        <v>8.34</v>
      </c>
      <c r="G47" s="550">
        <v>0.28000000000000003</v>
      </c>
      <c r="H47" s="550">
        <v>3.6000000000000005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9.5" x14ac:dyDescent="0.3">
      <c r="A48" s="316"/>
      <c r="B48" s="316" t="s">
        <v>28</v>
      </c>
      <c r="C48" s="319" t="s">
        <v>29</v>
      </c>
      <c r="D48" s="550">
        <v>5</v>
      </c>
      <c r="E48" s="550">
        <v>32.189399999999999</v>
      </c>
      <c r="F48" s="550">
        <v>9.7050000000000011E-2</v>
      </c>
      <c r="G48" s="550">
        <v>3.5305500000000003</v>
      </c>
      <c r="H48" s="550">
        <v>1.3550000000000001E-2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8.95" customHeight="1" x14ac:dyDescent="0.35">
      <c r="A49" s="316"/>
      <c r="B49" s="8" t="s">
        <v>30</v>
      </c>
      <c r="C49" s="323" t="s">
        <v>31</v>
      </c>
      <c r="D49" s="7">
        <v>10</v>
      </c>
      <c r="E49" s="7">
        <v>60.876700000000007</v>
      </c>
      <c r="F49" s="7">
        <v>1.2800000000000002</v>
      </c>
      <c r="G49" s="7">
        <v>5.1567000000000007</v>
      </c>
      <c r="H49" s="7">
        <v>2.8233000000000001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8.95" customHeight="1" x14ac:dyDescent="0.35">
      <c r="A50" s="312" t="s">
        <v>32</v>
      </c>
      <c r="B50" s="445" t="s">
        <v>137</v>
      </c>
      <c r="C50" s="319"/>
      <c r="D50" s="518">
        <v>50</v>
      </c>
      <c r="E50" s="505"/>
      <c r="F50" s="505"/>
      <c r="G50" s="505"/>
      <c r="H50" s="505"/>
    </row>
    <row r="51" spans="1:20" ht="18.95" customHeight="1" x14ac:dyDescent="0.35">
      <c r="A51" s="316"/>
      <c r="B51" s="338" t="s">
        <v>34</v>
      </c>
      <c r="C51" s="319"/>
      <c r="D51" s="505">
        <v>30</v>
      </c>
      <c r="E51" s="505">
        <v>72.674999999999997</v>
      </c>
      <c r="F51" s="505">
        <v>13.574999999999999</v>
      </c>
      <c r="G51" s="505">
        <v>0.46499999999999991</v>
      </c>
      <c r="H51" s="505">
        <v>2.6099999999999994</v>
      </c>
    </row>
    <row r="52" spans="1:20" ht="18.95" customHeight="1" x14ac:dyDescent="0.3">
      <c r="A52" s="316"/>
      <c r="B52" s="224" t="s">
        <v>83</v>
      </c>
      <c r="C52" s="551"/>
      <c r="D52" s="225">
        <v>100</v>
      </c>
      <c r="E52" s="552">
        <v>30.1</v>
      </c>
      <c r="F52" s="552">
        <v>5.9</v>
      </c>
      <c r="G52" s="552">
        <v>0.1</v>
      </c>
      <c r="H52" s="552">
        <v>0.8</v>
      </c>
    </row>
    <row r="53" spans="1:20" s="13" customFormat="1" ht="18.95" customHeight="1" x14ac:dyDescent="0.3">
      <c r="A53" s="529"/>
      <c r="B53" s="6"/>
      <c r="C53" s="6" t="s">
        <v>36</v>
      </c>
      <c r="D53" s="492"/>
      <c r="E53" s="509">
        <f>SUM(E38:E52)</f>
        <v>867.65970000000004</v>
      </c>
      <c r="F53" s="509">
        <f>SUM(F38:F52)</f>
        <v>96.774050000000003</v>
      </c>
      <c r="G53" s="509">
        <f>SUM(G38:G52)</f>
        <v>33.266650000000006</v>
      </c>
      <c r="H53" s="509">
        <f>SUM(H38:H52)</f>
        <v>39.421150000000004</v>
      </c>
      <c r="J53" s="12"/>
      <c r="K53" s="11"/>
      <c r="L53" s="11"/>
      <c r="M53" s="11"/>
      <c r="N53" s="11"/>
      <c r="O53" s="11"/>
    </row>
    <row r="54" spans="1:20" s="206" customFormat="1" ht="27.75" x14ac:dyDescent="0.5">
      <c r="A54" s="532" t="str">
        <f>A8</f>
        <v>22. nädal</v>
      </c>
      <c r="B54" s="819"/>
      <c r="C54" s="820"/>
      <c r="D54" s="820"/>
      <c r="E54" s="820"/>
      <c r="F54" s="820"/>
      <c r="G54" s="820"/>
      <c r="H54" s="821"/>
      <c r="J54" s="207"/>
      <c r="K54" s="208"/>
      <c r="L54" s="208"/>
      <c r="M54" s="208"/>
      <c r="N54" s="208"/>
      <c r="O54" s="208"/>
    </row>
    <row r="55" spans="1:20" ht="50.1" customHeight="1" x14ac:dyDescent="0.3">
      <c r="A55" s="307" t="s">
        <v>70</v>
      </c>
      <c r="B55" s="533">
        <f>B9+3</f>
        <v>46140</v>
      </c>
      <c r="C55" s="307" t="s">
        <v>4</v>
      </c>
      <c r="D55" s="308" t="s">
        <v>5</v>
      </c>
      <c r="E55" s="308" t="s">
        <v>6</v>
      </c>
      <c r="F55" s="308" t="s">
        <v>7</v>
      </c>
      <c r="G55" s="308" t="s">
        <v>8</v>
      </c>
      <c r="H55" s="308" t="s">
        <v>9</v>
      </c>
    </row>
    <row r="56" spans="1:20" ht="19.5" x14ac:dyDescent="0.3">
      <c r="A56" s="545"/>
      <c r="B56" s="313" t="s">
        <v>344</v>
      </c>
      <c r="C56" s="521" t="s">
        <v>345</v>
      </c>
      <c r="D56" s="310">
        <v>70</v>
      </c>
      <c r="E56" s="311">
        <v>89.6</v>
      </c>
      <c r="F56" s="311">
        <v>9.6300000000000008</v>
      </c>
      <c r="G56" s="311">
        <v>3.63</v>
      </c>
      <c r="H56" s="311">
        <v>3.81</v>
      </c>
    </row>
    <row r="57" spans="1:20" ht="19.5" x14ac:dyDescent="0.35">
      <c r="A57" s="312"/>
      <c r="B57" s="315" t="s">
        <v>73</v>
      </c>
      <c r="C57" s="314" t="s">
        <v>346</v>
      </c>
      <c r="D57" s="553">
        <v>70</v>
      </c>
      <c r="E57" s="554">
        <v>71.8</v>
      </c>
      <c r="F57" s="554">
        <v>3.74</v>
      </c>
      <c r="G57" s="554">
        <v>4.3099999999999996</v>
      </c>
      <c r="H57" s="554">
        <v>4.1500000000000004</v>
      </c>
    </row>
    <row r="58" spans="1:20" ht="19.5" x14ac:dyDescent="0.3">
      <c r="A58" s="312" t="s">
        <v>14</v>
      </c>
      <c r="B58" s="313" t="s">
        <v>347</v>
      </c>
      <c r="C58" s="521" t="s">
        <v>348</v>
      </c>
      <c r="D58" s="554">
        <v>50</v>
      </c>
      <c r="E58" s="554">
        <v>49.7</v>
      </c>
      <c r="F58" s="554">
        <v>6.86</v>
      </c>
      <c r="G58" s="554">
        <v>1.74</v>
      </c>
      <c r="H58" s="554">
        <v>1.03</v>
      </c>
    </row>
    <row r="59" spans="1:20" ht="19.5" x14ac:dyDescent="0.35">
      <c r="A59" s="312"/>
      <c r="B59" s="316" t="s">
        <v>254</v>
      </c>
      <c r="C59" s="519"/>
      <c r="D59" s="141">
        <v>50</v>
      </c>
      <c r="E59" s="92">
        <v>30.4</v>
      </c>
      <c r="F59" s="92">
        <v>4.7450000000000001</v>
      </c>
      <c r="G59" s="92">
        <v>0.56000000000000005</v>
      </c>
      <c r="H59" s="92">
        <v>0.84</v>
      </c>
      <c r="J59" s="69"/>
      <c r="K59" s="94"/>
      <c r="L59" s="18"/>
      <c r="M59" s="18"/>
      <c r="N59" s="18"/>
      <c r="O59" s="18"/>
      <c r="P59" s="18"/>
    </row>
    <row r="60" spans="1:20" ht="19.5" x14ac:dyDescent="0.35">
      <c r="A60" s="555"/>
      <c r="B60" s="315" t="s">
        <v>207</v>
      </c>
      <c r="C60" s="503"/>
      <c r="D60" s="553">
        <v>80</v>
      </c>
      <c r="E60" s="554">
        <v>58</v>
      </c>
      <c r="F60" s="554">
        <v>12.4</v>
      </c>
      <c r="G60" s="554">
        <v>0.08</v>
      </c>
      <c r="H60" s="554">
        <v>1.52</v>
      </c>
      <c r="J60" s="69"/>
      <c r="K60" s="94"/>
      <c r="L60" s="18"/>
      <c r="M60" s="18"/>
      <c r="N60" s="18"/>
      <c r="O60" s="18"/>
      <c r="P60" s="18"/>
    </row>
    <row r="61" spans="1:20" ht="18.95" customHeight="1" x14ac:dyDescent="0.35">
      <c r="A61" s="545"/>
      <c r="B61" s="338" t="s">
        <v>91</v>
      </c>
      <c r="C61" s="314" t="s">
        <v>131</v>
      </c>
      <c r="D61" s="43">
        <v>80</v>
      </c>
      <c r="E61" s="10">
        <v>70.400000000000006</v>
      </c>
      <c r="F61" s="10">
        <v>13.5</v>
      </c>
      <c r="G61" s="10">
        <v>0.498</v>
      </c>
      <c r="H61" s="10">
        <v>2.42</v>
      </c>
      <c r="J61" s="12"/>
      <c r="K61" s="11"/>
      <c r="L61" s="11"/>
      <c r="M61" s="11"/>
      <c r="N61" s="11"/>
      <c r="O61" s="11"/>
    </row>
    <row r="62" spans="1:20" ht="19.5" x14ac:dyDescent="0.35">
      <c r="A62" s="520"/>
      <c r="B62" s="338" t="s">
        <v>240</v>
      </c>
      <c r="C62" s="319" t="s">
        <v>241</v>
      </c>
      <c r="D62" s="556">
        <v>100</v>
      </c>
      <c r="E62" s="505">
        <v>45.3</v>
      </c>
      <c r="F62" s="505">
        <v>8.64</v>
      </c>
      <c r="G62" s="505">
        <v>1.54</v>
      </c>
      <c r="H62" s="505">
        <v>0.57999999999999996</v>
      </c>
    </row>
    <row r="63" spans="1:20" ht="18.95" customHeight="1" x14ac:dyDescent="0.3">
      <c r="A63" s="520"/>
      <c r="B63" s="313" t="s">
        <v>349</v>
      </c>
      <c r="C63" s="521" t="s">
        <v>350</v>
      </c>
      <c r="D63" s="557">
        <v>100</v>
      </c>
      <c r="E63" s="516">
        <v>27.7</v>
      </c>
      <c r="F63" s="516">
        <v>2.83</v>
      </c>
      <c r="G63" s="516">
        <v>1.1100000000000001</v>
      </c>
      <c r="H63" s="516">
        <v>0.84199999999999997</v>
      </c>
    </row>
    <row r="64" spans="1:20" ht="18.95" customHeight="1" x14ac:dyDescent="0.35">
      <c r="A64" s="520"/>
      <c r="B64" s="558" t="s">
        <v>351</v>
      </c>
      <c r="C64" s="521"/>
      <c r="D64" s="557">
        <v>100</v>
      </c>
      <c r="E64" s="516">
        <v>62.3</v>
      </c>
      <c r="F64" s="516">
        <v>6.83</v>
      </c>
      <c r="G64" s="516">
        <v>1.1000000000000001</v>
      </c>
      <c r="H64" s="516">
        <v>3.47</v>
      </c>
    </row>
    <row r="65" spans="1:17" ht="18.95" customHeight="1" x14ac:dyDescent="0.35">
      <c r="A65" s="520"/>
      <c r="B65" s="338" t="s">
        <v>28</v>
      </c>
      <c r="C65" s="319" t="s">
        <v>29</v>
      </c>
      <c r="D65" s="556">
        <v>5</v>
      </c>
      <c r="E65" s="505">
        <v>35.25</v>
      </c>
      <c r="F65" s="505">
        <v>0.03</v>
      </c>
      <c r="G65" s="505">
        <v>3.9</v>
      </c>
      <c r="H65" s="505">
        <v>0.01</v>
      </c>
    </row>
    <row r="66" spans="1:17" ht="18.95" customHeight="1" x14ac:dyDescent="0.35">
      <c r="A66" s="312"/>
      <c r="B66" s="315" t="s">
        <v>30</v>
      </c>
      <c r="C66" s="323" t="s">
        <v>31</v>
      </c>
      <c r="D66" s="42">
        <v>10</v>
      </c>
      <c r="E66" s="7">
        <v>60.876700000000007</v>
      </c>
      <c r="F66" s="7">
        <v>1.2800000000000002</v>
      </c>
      <c r="G66" s="7">
        <v>5.1567000000000007</v>
      </c>
      <c r="H66" s="7">
        <v>2.8233000000000001</v>
      </c>
    </row>
    <row r="67" spans="1:17" ht="19.5" x14ac:dyDescent="0.35">
      <c r="A67" s="316"/>
      <c r="B67" s="315" t="s">
        <v>137</v>
      </c>
      <c r="C67" s="314"/>
      <c r="D67" s="559">
        <v>50</v>
      </c>
      <c r="E67" s="448"/>
      <c r="F67" s="448"/>
      <c r="G67" s="448"/>
      <c r="H67" s="448"/>
    </row>
    <row r="68" spans="1:17" ht="19.5" x14ac:dyDescent="0.35">
      <c r="A68" s="315"/>
      <c r="B68" s="315" t="s">
        <v>34</v>
      </c>
      <c r="C68" s="319"/>
      <c r="D68" s="560">
        <v>30</v>
      </c>
      <c r="E68" s="448">
        <v>72.674999999999997</v>
      </c>
      <c r="F68" s="448">
        <v>13.574999999999999</v>
      </c>
      <c r="G68" s="448">
        <v>0.46499999999999991</v>
      </c>
      <c r="H68" s="448">
        <v>2.6099999999999994</v>
      </c>
    </row>
    <row r="69" spans="1:17" ht="18.95" customHeight="1" x14ac:dyDescent="0.35">
      <c r="A69" s="341"/>
      <c r="B69" s="439" t="s">
        <v>35</v>
      </c>
      <c r="C69" s="319"/>
      <c r="D69" s="440">
        <v>100</v>
      </c>
      <c r="E69" s="440">
        <v>48.076000000000001</v>
      </c>
      <c r="F69" s="440">
        <v>13.48</v>
      </c>
      <c r="G69" s="440">
        <v>0</v>
      </c>
      <c r="H69" s="440">
        <v>0</v>
      </c>
    </row>
    <row r="70" spans="1:17" ht="18.95" customHeight="1" x14ac:dyDescent="0.3">
      <c r="A70" s="529"/>
      <c r="B70" s="6"/>
      <c r="C70" s="6" t="s">
        <v>36</v>
      </c>
      <c r="D70" s="553"/>
      <c r="E70" s="493">
        <f>SUM(E56:E69)</f>
        <v>722.07770000000005</v>
      </c>
      <c r="F70" s="493">
        <f>SUM(F56:F69)</f>
        <v>97.54</v>
      </c>
      <c r="G70" s="493">
        <f>SUM(G56:G69)</f>
        <v>24.089700000000001</v>
      </c>
      <c r="H70" s="493">
        <f>SUM(H56:H69)</f>
        <v>24.1053</v>
      </c>
    </row>
    <row r="71" spans="1:17" s="211" customFormat="1" ht="27.75" x14ac:dyDescent="0.5">
      <c r="A71" s="532" t="str">
        <f>A8</f>
        <v>22. nädal</v>
      </c>
      <c r="B71" s="819"/>
      <c r="C71" s="820"/>
      <c r="D71" s="820"/>
      <c r="E71" s="820"/>
      <c r="F71" s="820"/>
      <c r="G71" s="820"/>
      <c r="H71" s="821"/>
    </row>
    <row r="72" spans="1:17" ht="50.1" customHeight="1" x14ac:dyDescent="0.3">
      <c r="A72" s="307" t="s">
        <v>84</v>
      </c>
      <c r="B72" s="533">
        <f>B9+4</f>
        <v>46141</v>
      </c>
      <c r="C72" s="307" t="s">
        <v>4</v>
      </c>
      <c r="D72" s="308" t="s">
        <v>5</v>
      </c>
      <c r="E72" s="308" t="s">
        <v>6</v>
      </c>
      <c r="F72" s="308" t="s">
        <v>7</v>
      </c>
      <c r="G72" s="308" t="s">
        <v>8</v>
      </c>
      <c r="H72" s="308" t="s">
        <v>9</v>
      </c>
    </row>
    <row r="73" spans="1:17" ht="19.5" x14ac:dyDescent="0.3">
      <c r="A73" s="545"/>
      <c r="B73" s="313" t="s">
        <v>352</v>
      </c>
      <c r="C73" s="561" t="s">
        <v>353</v>
      </c>
      <c r="D73" s="310">
        <v>125</v>
      </c>
      <c r="E73" s="311">
        <v>171</v>
      </c>
      <c r="F73" s="311">
        <v>19.3</v>
      </c>
      <c r="G73" s="311">
        <v>7.33</v>
      </c>
      <c r="H73" s="311">
        <v>6.41</v>
      </c>
      <c r="J73" s="176"/>
      <c r="K73" s="67"/>
      <c r="L73" s="84"/>
      <c r="M73" s="68"/>
      <c r="N73" s="68"/>
      <c r="O73" s="68"/>
      <c r="P73" s="68"/>
      <c r="Q73" s="68"/>
    </row>
    <row r="74" spans="1:17" ht="33" x14ac:dyDescent="0.3">
      <c r="A74" s="312"/>
      <c r="B74" s="316" t="s">
        <v>354</v>
      </c>
      <c r="C74" s="562" t="s">
        <v>355</v>
      </c>
      <c r="D74" s="550">
        <v>125</v>
      </c>
      <c r="E74" s="465">
        <v>192</v>
      </c>
      <c r="F74" s="465">
        <v>25.4</v>
      </c>
      <c r="G74" s="465">
        <v>6.39</v>
      </c>
      <c r="H74" s="465">
        <v>7.58</v>
      </c>
      <c r="I74" s="131"/>
      <c r="J74" s="177"/>
      <c r="K74" s="67"/>
      <c r="L74" s="84"/>
      <c r="M74" s="68"/>
      <c r="N74" s="68"/>
      <c r="O74" s="68"/>
      <c r="P74" s="68"/>
      <c r="Q74" s="68"/>
    </row>
    <row r="75" spans="1:17" ht="19.5" x14ac:dyDescent="0.35">
      <c r="A75" s="312" t="s">
        <v>14</v>
      </c>
      <c r="B75" s="313" t="s">
        <v>356</v>
      </c>
      <c r="C75" s="521" t="s">
        <v>357</v>
      </c>
      <c r="D75" s="554">
        <v>50</v>
      </c>
      <c r="E75" s="554">
        <v>77.400000000000006</v>
      </c>
      <c r="F75" s="554">
        <v>11</v>
      </c>
      <c r="G75" s="554">
        <v>2.33</v>
      </c>
      <c r="H75" s="554">
        <v>1.85</v>
      </c>
      <c r="J75" s="177"/>
      <c r="K75" s="86"/>
      <c r="L75" s="84"/>
      <c r="M75" s="85"/>
      <c r="N75" s="85"/>
      <c r="O75" s="85"/>
      <c r="P75" s="85"/>
      <c r="Q75" s="85"/>
    </row>
    <row r="76" spans="1:17" ht="19.5" x14ac:dyDescent="0.35">
      <c r="A76" s="312"/>
      <c r="B76" s="316" t="s">
        <v>358</v>
      </c>
      <c r="C76" s="519" t="s">
        <v>359</v>
      </c>
      <c r="D76" s="141">
        <v>50</v>
      </c>
      <c r="E76" s="92">
        <v>17.55</v>
      </c>
      <c r="F76" s="92">
        <v>2.29</v>
      </c>
      <c r="G76" s="92">
        <v>0.54</v>
      </c>
      <c r="H76" s="92">
        <v>0.38500000000000001</v>
      </c>
      <c r="J76" s="178"/>
      <c r="K76" s="69"/>
      <c r="L76" s="94"/>
      <c r="M76" s="18"/>
      <c r="N76" s="18"/>
      <c r="O76" s="18"/>
      <c r="P76" s="18"/>
      <c r="Q76" s="18"/>
    </row>
    <row r="77" spans="1:17" ht="19.5" x14ac:dyDescent="0.35">
      <c r="A77" s="555"/>
      <c r="B77" s="315" t="s">
        <v>360</v>
      </c>
      <c r="C77" s="503" t="s">
        <v>361</v>
      </c>
      <c r="D77" s="553">
        <v>50</v>
      </c>
      <c r="E77" s="554">
        <v>39.9</v>
      </c>
      <c r="F77" s="554">
        <v>5.61</v>
      </c>
      <c r="G77" s="554">
        <v>0.83</v>
      </c>
      <c r="H77" s="554">
        <v>0.93500000000000005</v>
      </c>
      <c r="J77" s="178"/>
      <c r="K77" s="69"/>
      <c r="L77" s="94"/>
      <c r="M77" s="18"/>
      <c r="N77" s="18"/>
      <c r="O77" s="18"/>
      <c r="P77" s="18"/>
      <c r="Q77" s="18"/>
    </row>
    <row r="78" spans="1:17" ht="33" x14ac:dyDescent="0.35">
      <c r="A78" s="545"/>
      <c r="B78" s="313" t="s">
        <v>362</v>
      </c>
      <c r="C78" s="314" t="s">
        <v>363</v>
      </c>
      <c r="D78" s="141">
        <v>100</v>
      </c>
      <c r="E78" s="92">
        <v>25.5</v>
      </c>
      <c r="F78" s="92">
        <v>3.19</v>
      </c>
      <c r="G78" s="92">
        <v>0.64600000000000002</v>
      </c>
      <c r="H78" s="92">
        <v>1.0900000000000001</v>
      </c>
      <c r="J78" s="178"/>
      <c r="K78" s="67"/>
      <c r="L78" s="180"/>
      <c r="M78" s="68"/>
      <c r="N78" s="68"/>
      <c r="O78" s="68"/>
      <c r="P78" s="68"/>
      <c r="Q78" s="68"/>
    </row>
    <row r="79" spans="1:17" ht="19.5" x14ac:dyDescent="0.35">
      <c r="A79" s="520"/>
      <c r="B79" s="563" t="s">
        <v>159</v>
      </c>
      <c r="C79" s="564" t="s">
        <v>160</v>
      </c>
      <c r="D79" s="565">
        <v>150</v>
      </c>
      <c r="E79" s="565">
        <v>89.9</v>
      </c>
      <c r="F79" s="565">
        <v>8.58</v>
      </c>
      <c r="G79" s="565">
        <v>4.72</v>
      </c>
      <c r="H79" s="565">
        <v>1.23</v>
      </c>
      <c r="I79" s="9"/>
      <c r="J79" s="179"/>
      <c r="K79" s="67"/>
      <c r="L79" s="180"/>
      <c r="M79" s="18"/>
      <c r="N79" s="18"/>
      <c r="O79" s="18"/>
      <c r="P79" s="18"/>
      <c r="Q79" s="18"/>
    </row>
    <row r="80" spans="1:17" ht="18.95" customHeight="1" x14ac:dyDescent="0.35">
      <c r="A80" s="520"/>
      <c r="B80" s="313" t="s">
        <v>161</v>
      </c>
      <c r="C80" s="521"/>
      <c r="D80" s="557">
        <v>100</v>
      </c>
      <c r="E80" s="516">
        <v>44.16</v>
      </c>
      <c r="F80" s="516">
        <v>10.52</v>
      </c>
      <c r="G80" s="516">
        <v>0.42</v>
      </c>
      <c r="H80" s="516">
        <v>1.34</v>
      </c>
      <c r="I80" s="9"/>
      <c r="J80" s="179"/>
      <c r="K80" s="67"/>
      <c r="L80" s="180"/>
      <c r="M80" s="18"/>
      <c r="N80" s="18"/>
      <c r="O80" s="18"/>
      <c r="P80" s="18"/>
      <c r="Q80" s="18"/>
    </row>
    <row r="81" spans="1:17" ht="18.95" customHeight="1" x14ac:dyDescent="0.35">
      <c r="A81" s="520"/>
      <c r="B81" s="558" t="s">
        <v>28</v>
      </c>
      <c r="C81" s="561" t="s">
        <v>364</v>
      </c>
      <c r="D81" s="557">
        <v>5</v>
      </c>
      <c r="E81" s="516">
        <v>32.189399999999999</v>
      </c>
      <c r="F81" s="516">
        <v>9.7050000000000011E-2</v>
      </c>
      <c r="G81" s="516">
        <v>3.5305500000000003</v>
      </c>
      <c r="H81" s="516">
        <v>1.3550000000000001E-2</v>
      </c>
      <c r="I81" s="9"/>
      <c r="J81" s="179"/>
      <c r="K81" s="53"/>
      <c r="L81" s="94"/>
      <c r="M81" s="85"/>
      <c r="N81" s="85"/>
      <c r="O81" s="85"/>
      <c r="P81" s="85"/>
      <c r="Q81" s="85"/>
    </row>
    <row r="82" spans="1:17" ht="18.95" customHeight="1" x14ac:dyDescent="0.35">
      <c r="A82" s="520"/>
      <c r="B82" s="338" t="s">
        <v>30</v>
      </c>
      <c r="C82" s="566" t="s">
        <v>365</v>
      </c>
      <c r="D82" s="556">
        <v>10</v>
      </c>
      <c r="E82" s="505">
        <v>60.876700000000007</v>
      </c>
      <c r="F82" s="505">
        <v>1.2800000000000002</v>
      </c>
      <c r="G82" s="505">
        <v>5.1567000000000007</v>
      </c>
      <c r="H82" s="505">
        <v>2.8233000000000001</v>
      </c>
      <c r="J82" s="179"/>
      <c r="K82" s="53"/>
      <c r="L82" s="180"/>
      <c r="M82" s="85"/>
      <c r="N82" s="68"/>
      <c r="O82" s="68"/>
      <c r="P82" s="68"/>
      <c r="Q82" s="68"/>
    </row>
    <row r="83" spans="1:17" ht="18.95" customHeight="1" x14ac:dyDescent="0.35">
      <c r="A83" s="312" t="s">
        <v>32</v>
      </c>
      <c r="B83" s="315" t="s">
        <v>137</v>
      </c>
      <c r="C83" s="323"/>
      <c r="D83" s="42">
        <v>50</v>
      </c>
      <c r="E83" s="7"/>
      <c r="F83" s="7"/>
      <c r="G83" s="7"/>
      <c r="H83" s="7"/>
      <c r="J83" s="181"/>
      <c r="K83" s="53"/>
      <c r="L83" s="84"/>
      <c r="M83" s="51"/>
      <c r="N83" s="85"/>
      <c r="O83" s="85"/>
      <c r="P83" s="85"/>
      <c r="Q83" s="85"/>
    </row>
    <row r="84" spans="1:17" ht="19.5" x14ac:dyDescent="0.35">
      <c r="A84" s="316"/>
      <c r="B84" s="315" t="s">
        <v>34</v>
      </c>
      <c r="C84" s="314"/>
      <c r="D84" s="559">
        <v>30</v>
      </c>
      <c r="E84" s="448">
        <v>72.674999999999997</v>
      </c>
      <c r="F84" s="448">
        <v>13.574999999999999</v>
      </c>
      <c r="G84" s="448">
        <v>0.46499999999999991</v>
      </c>
      <c r="H84" s="448">
        <v>2.6099999999999994</v>
      </c>
      <c r="J84" s="179"/>
      <c r="K84" s="53"/>
      <c r="L84" s="52"/>
      <c r="M84" s="85"/>
      <c r="N84" s="85"/>
      <c r="O84" s="85"/>
      <c r="P84" s="85"/>
      <c r="Q84" s="85"/>
    </row>
    <row r="85" spans="1:17" ht="18.95" customHeight="1" x14ac:dyDescent="0.35">
      <c r="A85" s="341"/>
      <c r="B85" s="315" t="s">
        <v>138</v>
      </c>
      <c r="C85" s="319"/>
      <c r="D85" s="567">
        <v>100</v>
      </c>
      <c r="E85" s="400">
        <v>39.975999999999999</v>
      </c>
      <c r="F85" s="400">
        <v>11.94</v>
      </c>
      <c r="G85" s="400">
        <v>0</v>
      </c>
      <c r="H85" s="400">
        <v>0.3</v>
      </c>
    </row>
    <row r="86" spans="1:17" ht="18.95" customHeight="1" x14ac:dyDescent="0.3">
      <c r="A86" s="529"/>
      <c r="B86" s="6"/>
      <c r="C86" s="6" t="s">
        <v>36</v>
      </c>
      <c r="D86" s="568"/>
      <c r="E86" s="569">
        <f>SUM(E73:E85)</f>
        <v>863.12709999999981</v>
      </c>
      <c r="F86" s="569">
        <f>SUM(F73:F85)</f>
        <v>112.78205</v>
      </c>
      <c r="G86" s="569">
        <f>SUM(G73:G85)</f>
        <v>32.358249999999998</v>
      </c>
      <c r="H86" s="569">
        <f>SUM(H73:H85)</f>
        <v>26.566849999999999</v>
      </c>
    </row>
    <row r="87" spans="1:17" ht="18.95" customHeight="1" x14ac:dyDescent="0.3">
      <c r="A87" s="817" t="s">
        <v>99</v>
      </c>
      <c r="B87" s="770"/>
      <c r="C87" s="770"/>
      <c r="D87" s="818"/>
      <c r="E87" s="570">
        <f>AVERAGE(E24,E35,E53,E70,E86)</f>
        <v>768.6729733333334</v>
      </c>
      <c r="F87" s="5">
        <f>AVERAGE(F24,F35,F53,F70,F86)</f>
        <v>99.136220000000009</v>
      </c>
      <c r="G87" s="5">
        <f>AVERAGE(G24,G35,G53,G70,G86)</f>
        <v>27.306593333333332</v>
      </c>
      <c r="H87" s="5">
        <f>AVERAGE(H24,H35,H53,H70,H86)</f>
        <v>28.019586666666662</v>
      </c>
    </row>
    <row r="88" spans="1:17" ht="18.95" customHeight="1" x14ac:dyDescent="0.3">
      <c r="A88" s="4"/>
      <c r="B88" s="3"/>
      <c r="C88" s="772" t="s">
        <v>100</v>
      </c>
      <c r="D88" s="773"/>
      <c r="E88" s="41"/>
      <c r="F88" s="571">
        <f>(F87*4)/E87*100</f>
        <v>51.588242823263563</v>
      </c>
      <c r="G88" s="571">
        <f>(G87*9)/E87*100</f>
        <v>31.97189813169442</v>
      </c>
      <c r="H88" s="571">
        <f>(H87*4)/E87*100</f>
        <v>14.580758079816619</v>
      </c>
    </row>
    <row r="89" spans="1:17" ht="18.95" customHeight="1" x14ac:dyDescent="0.3">
      <c r="A89" s="145"/>
      <c r="B89" s="2"/>
      <c r="C89" s="774" t="s">
        <v>101</v>
      </c>
      <c r="D89" s="775"/>
      <c r="E89" s="572" t="s">
        <v>102</v>
      </c>
      <c r="F89" s="571" t="s">
        <v>103</v>
      </c>
      <c r="G89" s="571" t="s">
        <v>104</v>
      </c>
      <c r="H89" s="571" t="s">
        <v>105</v>
      </c>
    </row>
    <row r="90" spans="1:17" ht="18.95" customHeight="1" x14ac:dyDescent="0.3">
      <c r="A90" s="792" t="s">
        <v>106</v>
      </c>
      <c r="B90" s="792"/>
      <c r="C90" s="792"/>
      <c r="D90" s="792"/>
      <c r="E90" s="816"/>
      <c r="F90" s="816"/>
      <c r="G90" s="816"/>
      <c r="H90" s="816"/>
    </row>
    <row r="91" spans="1:17" ht="18.95" customHeight="1" x14ac:dyDescent="0.3">
      <c r="A91" s="823" t="s">
        <v>107</v>
      </c>
      <c r="B91" s="784"/>
      <c r="C91" s="784"/>
      <c r="D91" s="784"/>
      <c r="E91" s="784"/>
      <c r="F91" s="784"/>
      <c r="G91" s="784"/>
      <c r="H91" s="824"/>
    </row>
    <row r="92" spans="1:17" ht="18.95" customHeight="1" x14ac:dyDescent="0.3">
      <c r="A92" s="800" t="s">
        <v>108</v>
      </c>
      <c r="B92" s="787"/>
      <c r="C92" s="787"/>
      <c r="D92" s="787"/>
      <c r="E92" s="787"/>
      <c r="F92" s="787"/>
      <c r="G92" s="787"/>
      <c r="H92" s="788"/>
    </row>
    <row r="93" spans="1:17" ht="18.95" customHeight="1" x14ac:dyDescent="0.3">
      <c r="A93" s="801" t="s">
        <v>109</v>
      </c>
      <c r="B93" s="790"/>
      <c r="C93" s="790"/>
      <c r="D93" s="790"/>
      <c r="E93" s="790"/>
      <c r="F93" s="790"/>
      <c r="G93" s="790"/>
      <c r="H93" s="791"/>
    </row>
    <row r="94" spans="1:17" ht="18.95" customHeight="1" x14ac:dyDescent="0.3">
      <c r="A94" s="801" t="s">
        <v>110</v>
      </c>
      <c r="B94" s="790"/>
      <c r="C94" s="790"/>
      <c r="D94" s="790"/>
      <c r="E94" s="790"/>
      <c r="F94" s="790"/>
      <c r="G94" s="790"/>
      <c r="H94" s="791"/>
    </row>
    <row r="95" spans="1:17" ht="18.95" customHeight="1" x14ac:dyDescent="0.3">
      <c r="A95" s="801" t="s">
        <v>111</v>
      </c>
      <c r="B95" s="790"/>
      <c r="C95" s="790"/>
      <c r="D95" s="790"/>
      <c r="E95" s="790"/>
      <c r="F95" s="790"/>
      <c r="G95" s="790"/>
      <c r="H95" s="791"/>
    </row>
    <row r="96" spans="1:17" ht="18.95" customHeight="1" x14ac:dyDescent="0.3">
      <c r="A96" s="825" t="s">
        <v>112</v>
      </c>
      <c r="B96" s="825"/>
      <c r="C96" s="825"/>
      <c r="D96" s="825"/>
      <c r="E96" s="825"/>
      <c r="F96" s="825"/>
      <c r="G96" s="825"/>
      <c r="H96" s="825"/>
    </row>
    <row r="97" spans="1:8" ht="18.95" customHeight="1" x14ac:dyDescent="0.3">
      <c r="A97" s="573" t="s">
        <v>113</v>
      </c>
      <c r="B97" s="76" t="s">
        <v>114</v>
      </c>
      <c r="C97" s="76"/>
      <c r="D97" s="76"/>
      <c r="E97" s="77"/>
      <c r="F97" s="77"/>
      <c r="G97" s="77"/>
      <c r="H97" s="574"/>
    </row>
    <row r="98" spans="1:8" ht="18.95" customHeight="1" x14ac:dyDescent="0.3">
      <c r="A98" s="75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7" t="s">
        <v>117</v>
      </c>
      <c r="B99" s="81" t="s">
        <v>118</v>
      </c>
      <c r="C99" s="81"/>
      <c r="D99" s="81"/>
      <c r="E99" s="82"/>
      <c r="F99" s="82"/>
      <c r="G99" s="82"/>
      <c r="H99" s="148"/>
    </row>
    <row r="100" spans="1:8" ht="18.95" customHeight="1" x14ac:dyDescent="0.3">
      <c r="A100" s="781" t="s">
        <v>119</v>
      </c>
      <c r="B100" s="781"/>
      <c r="C100" s="781"/>
      <c r="D100" s="781"/>
      <c r="E100" s="781"/>
      <c r="F100" s="781"/>
      <c r="G100" s="781"/>
      <c r="H100" s="781"/>
    </row>
    <row r="101" spans="1:8" ht="18.95" customHeight="1" x14ac:dyDescent="0.3">
      <c r="A101" s="822" t="s">
        <v>120</v>
      </c>
      <c r="B101" s="822"/>
      <c r="C101" s="822"/>
      <c r="D101" s="822"/>
      <c r="E101" s="822"/>
      <c r="F101" s="822"/>
      <c r="G101" s="822"/>
      <c r="H101" s="822"/>
    </row>
  </sheetData>
  <mergeCells count="19">
    <mergeCell ref="A101:H101"/>
    <mergeCell ref="A91:H91"/>
    <mergeCell ref="A92:H92"/>
    <mergeCell ref="A93:H93"/>
    <mergeCell ref="A94:H94"/>
    <mergeCell ref="A95:H95"/>
    <mergeCell ref="A96:H96"/>
    <mergeCell ref="A100:H100"/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6069-8111-4EC0-8FC9-EEFF6E8C1C3F}">
  <sheetPr>
    <tabColor theme="9" tint="0.79998168889431442"/>
    <pageSetUpPr fitToPage="1"/>
  </sheetPr>
  <dimension ref="A1:W101"/>
  <sheetViews>
    <sheetView topLeftCell="A60" zoomScale="80" zoomScaleNormal="80" workbookViewId="0">
      <selection activeCell="B70" sqref="B70"/>
    </sheetView>
  </sheetViews>
  <sheetFormatPr defaultColWidth="9.25" defaultRowHeight="16.5" x14ac:dyDescent="0.3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 x14ac:dyDescent="0.3">
      <c r="A1" s="767" t="e" vm="1">
        <v>#VALUE!</v>
      </c>
      <c r="B1" s="767"/>
      <c r="C1" s="30"/>
    </row>
    <row r="2" spans="1:8" ht="18.95" customHeight="1" x14ac:dyDescent="0.3">
      <c r="A2" s="767"/>
      <c r="B2" s="767"/>
      <c r="C2" s="30"/>
    </row>
    <row r="3" spans="1:8" ht="18.95" customHeight="1" x14ac:dyDescent="0.3">
      <c r="A3" s="767"/>
      <c r="B3" s="767"/>
      <c r="C3" s="30"/>
    </row>
    <row r="4" spans="1:8" ht="18.95" customHeight="1" x14ac:dyDescent="0.3">
      <c r="A4" s="767"/>
      <c r="B4" s="767"/>
      <c r="C4" s="30"/>
    </row>
    <row r="5" spans="1:8" ht="18.95" customHeight="1" x14ac:dyDescent="0.3">
      <c r="A5" s="767"/>
      <c r="B5" s="767"/>
      <c r="C5" s="30"/>
    </row>
    <row r="6" spans="1:8" ht="30" customHeight="1" x14ac:dyDescent="0.3">
      <c r="A6" s="776" t="s">
        <v>0</v>
      </c>
      <c r="B6" s="776"/>
      <c r="C6" s="30"/>
    </row>
    <row r="7" spans="1:8" ht="32.25" x14ac:dyDescent="0.55000000000000004">
      <c r="A7" s="768" t="s">
        <v>1</v>
      </c>
      <c r="B7" s="768"/>
      <c r="C7" s="28"/>
    </row>
    <row r="8" spans="1:8" ht="32.25" x14ac:dyDescent="0.55000000000000004">
      <c r="A8" s="29" t="s">
        <v>366</v>
      </c>
      <c r="B8" s="194"/>
      <c r="C8" s="28"/>
      <c r="D8" s="27"/>
      <c r="E8" s="27"/>
    </row>
    <row r="9" spans="1:8" s="13" customFormat="1" ht="50.1" customHeight="1" x14ac:dyDescent="0.3">
      <c r="A9" s="575" t="s">
        <v>3</v>
      </c>
      <c r="B9" s="293">
        <v>46174</v>
      </c>
      <c r="C9" s="575" t="s">
        <v>4</v>
      </c>
      <c r="D9" s="576" t="s">
        <v>5</v>
      </c>
      <c r="E9" s="576" t="s">
        <v>6</v>
      </c>
      <c r="F9" s="576" t="s">
        <v>7</v>
      </c>
      <c r="G9" s="576" t="s">
        <v>8</v>
      </c>
      <c r="H9" s="576" t="s">
        <v>9</v>
      </c>
    </row>
    <row r="10" spans="1:8" ht="19.5" x14ac:dyDescent="0.3">
      <c r="A10" s="577"/>
      <c r="B10" s="463" t="s">
        <v>367</v>
      </c>
      <c r="C10" s="578" t="s">
        <v>368</v>
      </c>
      <c r="D10" s="550">
        <v>70</v>
      </c>
      <c r="E10" s="465">
        <v>141</v>
      </c>
      <c r="F10" s="465">
        <v>5.42</v>
      </c>
      <c r="G10" s="465">
        <v>10.199999999999999</v>
      </c>
      <c r="H10" s="465">
        <v>6.86</v>
      </c>
    </row>
    <row r="11" spans="1:8" ht="49.5" x14ac:dyDescent="0.3">
      <c r="A11" s="579"/>
      <c r="B11" s="580" t="s">
        <v>369</v>
      </c>
      <c r="C11" s="578" t="s">
        <v>370</v>
      </c>
      <c r="D11" s="581">
        <v>70</v>
      </c>
      <c r="E11" s="582">
        <v>41.6</v>
      </c>
      <c r="F11" s="582">
        <v>3.37</v>
      </c>
      <c r="G11" s="582">
        <v>1.37</v>
      </c>
      <c r="H11" s="582">
        <v>3.21</v>
      </c>
    </row>
    <row r="12" spans="1:8" ht="33" x14ac:dyDescent="0.3">
      <c r="A12" s="583" t="s">
        <v>14</v>
      </c>
      <c r="B12" s="580" t="s">
        <v>371</v>
      </c>
      <c r="C12" s="471" t="s">
        <v>372</v>
      </c>
      <c r="D12" s="581">
        <v>50</v>
      </c>
      <c r="E12" s="582">
        <v>20</v>
      </c>
      <c r="F12" s="582">
        <v>2.0699999999999998</v>
      </c>
      <c r="G12" s="582">
        <v>0.85199999999999998</v>
      </c>
      <c r="H12" s="582">
        <v>0.54200000000000004</v>
      </c>
    </row>
    <row r="13" spans="1:8" ht="19.5" x14ac:dyDescent="0.3">
      <c r="A13" s="583"/>
      <c r="B13" s="510" t="s">
        <v>254</v>
      </c>
      <c r="C13" s="480"/>
      <c r="D13" s="440">
        <v>50</v>
      </c>
      <c r="E13" s="440">
        <v>30.4</v>
      </c>
      <c r="F13" s="440">
        <v>4.7450000000000001</v>
      </c>
      <c r="G13" s="440">
        <v>0.56000000000000005</v>
      </c>
      <c r="H13" s="440">
        <v>0.84</v>
      </c>
    </row>
    <row r="14" spans="1:8" ht="18.95" customHeight="1" x14ac:dyDescent="0.3">
      <c r="A14" s="584"/>
      <c r="B14" s="34" t="s">
        <v>19</v>
      </c>
      <c r="C14" s="578" t="s">
        <v>90</v>
      </c>
      <c r="D14" s="33">
        <v>80</v>
      </c>
      <c r="E14" s="33">
        <v>137</v>
      </c>
      <c r="F14" s="33">
        <v>26.2</v>
      </c>
      <c r="G14" s="33">
        <v>1.08</v>
      </c>
      <c r="H14" s="33">
        <v>4.54</v>
      </c>
    </row>
    <row r="15" spans="1:8" ht="18.95" customHeight="1" x14ac:dyDescent="0.3">
      <c r="A15" s="584"/>
      <c r="B15" s="439" t="s">
        <v>91</v>
      </c>
      <c r="C15" s="578" t="s">
        <v>239</v>
      </c>
      <c r="D15" s="440">
        <v>80</v>
      </c>
      <c r="E15" s="440">
        <v>70.400000000000006</v>
      </c>
      <c r="F15" s="440">
        <v>13.5</v>
      </c>
      <c r="G15" s="440">
        <v>0.498</v>
      </c>
      <c r="H15" s="440">
        <v>2.42</v>
      </c>
    </row>
    <row r="16" spans="1:8" ht="19.5" x14ac:dyDescent="0.3">
      <c r="A16" s="584"/>
      <c r="B16" s="439" t="s">
        <v>373</v>
      </c>
      <c r="C16" s="319" t="s">
        <v>374</v>
      </c>
      <c r="D16" s="440">
        <v>100</v>
      </c>
      <c r="E16" s="440">
        <v>49.5</v>
      </c>
      <c r="F16" s="440">
        <v>5.18</v>
      </c>
      <c r="G16" s="440">
        <v>2.11</v>
      </c>
      <c r="H16" s="440">
        <v>1.26</v>
      </c>
    </row>
    <row r="17" spans="1:23" ht="18.95" customHeight="1" x14ac:dyDescent="0.3">
      <c r="A17" s="584"/>
      <c r="B17" s="439" t="s">
        <v>375</v>
      </c>
      <c r="C17" s="321" t="s">
        <v>376</v>
      </c>
      <c r="D17" s="440">
        <v>100</v>
      </c>
      <c r="E17" s="440">
        <v>54.7</v>
      </c>
      <c r="F17" s="440">
        <v>5.12</v>
      </c>
      <c r="G17" s="440">
        <v>2.85</v>
      </c>
      <c r="H17" s="440">
        <v>0.88400000000000001</v>
      </c>
    </row>
    <row r="18" spans="1:23" ht="18.95" customHeight="1" x14ac:dyDescent="0.3">
      <c r="A18" s="584"/>
      <c r="B18" s="528" t="s">
        <v>377</v>
      </c>
      <c r="C18" s="321"/>
      <c r="D18" s="549">
        <v>100</v>
      </c>
      <c r="E18" s="549">
        <v>51.5</v>
      </c>
      <c r="F18" s="549">
        <v>7.21</v>
      </c>
      <c r="G18" s="549">
        <v>0.33</v>
      </c>
      <c r="H18" s="549">
        <v>2.76</v>
      </c>
    </row>
    <row r="19" spans="1:23" ht="18.95" customHeight="1" x14ac:dyDescent="0.3">
      <c r="A19" s="584"/>
      <c r="B19" s="510" t="s">
        <v>28</v>
      </c>
      <c r="C19" s="447" t="s">
        <v>29</v>
      </c>
      <c r="D19" s="550">
        <v>5</v>
      </c>
      <c r="E19" s="550">
        <v>32.189399999999999</v>
      </c>
      <c r="F19" s="550">
        <v>9.7050000000000011E-2</v>
      </c>
      <c r="G19" s="550">
        <v>3.5305500000000003</v>
      </c>
      <c r="H19" s="550">
        <v>1.3550000000000001E-2</v>
      </c>
    </row>
    <row r="20" spans="1:23" ht="18.95" customHeight="1" x14ac:dyDescent="0.35">
      <c r="A20" s="449"/>
      <c r="B20" s="34" t="s">
        <v>30</v>
      </c>
      <c r="C20" s="450" t="s">
        <v>31</v>
      </c>
      <c r="D20" s="33">
        <v>10</v>
      </c>
      <c r="E20" s="33">
        <v>91.315049999999999</v>
      </c>
      <c r="F20" s="33">
        <v>1.92</v>
      </c>
      <c r="G20" s="33">
        <v>7.7350499999999993</v>
      </c>
      <c r="H20" s="33">
        <v>4.2349499999999995</v>
      </c>
      <c r="I20" s="9"/>
      <c r="J20" s="9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9.5" x14ac:dyDescent="0.35">
      <c r="A21" s="449" t="s">
        <v>32</v>
      </c>
      <c r="B21" s="34" t="s">
        <v>187</v>
      </c>
      <c r="C21" s="578"/>
      <c r="D21" s="35">
        <v>50</v>
      </c>
      <c r="E21" s="33"/>
      <c r="F21" s="33"/>
      <c r="G21" s="33"/>
      <c r="H21" s="33"/>
      <c r="I21" s="9"/>
      <c r="J21" s="9"/>
      <c r="K21" s="25"/>
      <c r="L21" s="25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8.95" customHeight="1" x14ac:dyDescent="0.3">
      <c r="A22" s="456"/>
      <c r="B22" s="34" t="s">
        <v>34</v>
      </c>
      <c r="C22" s="447"/>
      <c r="D22" s="33">
        <v>30</v>
      </c>
      <c r="E22" s="33">
        <v>72.674999999999997</v>
      </c>
      <c r="F22" s="33">
        <v>13.574999999999999</v>
      </c>
      <c r="G22" s="33">
        <v>0.46499999999999991</v>
      </c>
      <c r="H22" s="33">
        <v>2.6099999999999994</v>
      </c>
      <c r="I22" s="9"/>
      <c r="J22" s="9"/>
      <c r="K22" s="25"/>
      <c r="L22" s="2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8.95" customHeight="1" x14ac:dyDescent="0.3">
      <c r="A23" s="456"/>
      <c r="B23" s="439" t="s">
        <v>35</v>
      </c>
      <c r="C23" s="319"/>
      <c r="D23" s="440">
        <v>100</v>
      </c>
      <c r="E23" s="440">
        <v>48.076000000000001</v>
      </c>
      <c r="F23" s="440">
        <v>13.48</v>
      </c>
      <c r="G23" s="440">
        <v>0</v>
      </c>
      <c r="H23" s="440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13" customFormat="1" ht="18.95" customHeight="1" x14ac:dyDescent="0.3">
      <c r="A24" s="457"/>
      <c r="B24" s="6"/>
      <c r="C24" s="6" t="s">
        <v>36</v>
      </c>
      <c r="D24" s="458"/>
      <c r="E24" s="459">
        <f>SUM(E10:E23)</f>
        <v>840.35545000000002</v>
      </c>
      <c r="F24" s="459">
        <f>SUM(F10:F23)</f>
        <v>101.88705</v>
      </c>
      <c r="G24" s="459">
        <f>SUM(G10:G23)</f>
        <v>31.5806</v>
      </c>
      <c r="H24" s="459">
        <f>SUM(H10:H23)</f>
        <v>30.174500000000002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13" customFormat="1" ht="18.95" customHeight="1" x14ac:dyDescent="0.3">
      <c r="A25" s="585" t="str">
        <f>A8</f>
        <v>23. nädal</v>
      </c>
      <c r="B25" s="829"/>
      <c r="C25" s="830"/>
      <c r="D25" s="830"/>
      <c r="E25" s="830"/>
      <c r="F25" s="830"/>
      <c r="G25" s="830"/>
      <c r="H25" s="83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50.1" customHeight="1" x14ac:dyDescent="0.3">
      <c r="A26" s="575" t="s">
        <v>37</v>
      </c>
      <c r="B26" s="461">
        <f>B9+1</f>
        <v>46175</v>
      </c>
      <c r="C26" s="575" t="s">
        <v>4</v>
      </c>
      <c r="D26" s="576" t="s">
        <v>5</v>
      </c>
      <c r="E26" s="576" t="s">
        <v>6</v>
      </c>
      <c r="F26" s="576" t="s">
        <v>7</v>
      </c>
      <c r="G26" s="576" t="s">
        <v>8</v>
      </c>
      <c r="H26" s="576" t="s">
        <v>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9.5" x14ac:dyDescent="0.3">
      <c r="A27" s="586"/>
      <c r="B27" s="34" t="s">
        <v>378</v>
      </c>
      <c r="C27" s="511" t="s">
        <v>379</v>
      </c>
      <c r="D27" s="587">
        <v>100</v>
      </c>
      <c r="E27" s="587">
        <v>70.599999999999994</v>
      </c>
      <c r="F27" s="587">
        <v>3.92</v>
      </c>
      <c r="G27" s="587">
        <v>3.87</v>
      </c>
      <c r="H27" s="587">
        <v>4.72</v>
      </c>
      <c r="I27" s="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9.5" x14ac:dyDescent="0.3">
      <c r="A28" s="579"/>
      <c r="B28" s="34" t="s">
        <v>380</v>
      </c>
      <c r="C28" s="511" t="s">
        <v>381</v>
      </c>
      <c r="D28" s="588">
        <v>100</v>
      </c>
      <c r="E28" s="587">
        <v>65.5</v>
      </c>
      <c r="F28" s="587">
        <v>6.01</v>
      </c>
      <c r="G28" s="587">
        <v>2.4500000000000002</v>
      </c>
      <c r="H28" s="587">
        <v>4.42</v>
      </c>
      <c r="I28" s="9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9.5" x14ac:dyDescent="0.35">
      <c r="A29" s="589" t="s">
        <v>14</v>
      </c>
      <c r="B29" s="34" t="s">
        <v>382</v>
      </c>
      <c r="C29" s="590" t="s">
        <v>383</v>
      </c>
      <c r="D29" s="591">
        <v>100</v>
      </c>
      <c r="E29" s="587">
        <v>55.666999999999994</v>
      </c>
      <c r="F29" s="587">
        <v>5.8999999999999995</v>
      </c>
      <c r="G29" s="587">
        <v>2.6029999999999998</v>
      </c>
      <c r="H29" s="587">
        <v>1.7469999999999997</v>
      </c>
      <c r="I29" s="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9.5" x14ac:dyDescent="0.35">
      <c r="A30" s="589"/>
      <c r="B30" s="463" t="str">
        <f>'[1]Nädal_03_4.-9.klass'!B27</f>
        <v>Hapukoor R 10% (L)</v>
      </c>
      <c r="C30" s="592"/>
      <c r="D30" s="591">
        <v>30</v>
      </c>
      <c r="E30" s="587">
        <f>D30*'[1]Nädal_03_4.-9.klass'!E27/'[1]Nädal_03_4.-9.klass'!D27</f>
        <v>35.520000000000003</v>
      </c>
      <c r="F30" s="587">
        <f>D30*'[1]Nädal_03_4.-9.klass'!F27/'[1]Nädal_03_4.-9.klass'!D27</f>
        <v>1.2299999999999998</v>
      </c>
      <c r="G30" s="587">
        <f>D30*'[1]Nädal_03_4.-9.klass'!G27/'[1]Nädal_03_4.-9.klass'!D27</f>
        <v>3</v>
      </c>
      <c r="H30" s="587">
        <f>D30*'[1]Nädal_03_4.-9.klass'!H27/'[1]Nädal_03_4.-9.klass'!D27</f>
        <v>0.89999999999999991</v>
      </c>
      <c r="I30" s="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9.5" x14ac:dyDescent="0.3">
      <c r="A31" s="593"/>
      <c r="B31" s="34" t="s">
        <v>384</v>
      </c>
      <c r="C31" s="464" t="s">
        <v>385</v>
      </c>
      <c r="D31" s="591">
        <v>160</v>
      </c>
      <c r="E31" s="587">
        <v>219.84</v>
      </c>
      <c r="F31" s="587">
        <v>45.12</v>
      </c>
      <c r="G31" s="587">
        <v>1.76</v>
      </c>
      <c r="H31" s="587">
        <v>4.62</v>
      </c>
      <c r="I31" s="9"/>
    </row>
    <row r="32" spans="1:23" s="19" customFormat="1" ht="18.95" customHeight="1" x14ac:dyDescent="0.3">
      <c r="A32" s="470" t="s">
        <v>32</v>
      </c>
      <c r="B32" s="34" t="s">
        <v>137</v>
      </c>
      <c r="C32" s="447"/>
      <c r="D32" s="591">
        <v>50</v>
      </c>
      <c r="E32" s="587"/>
      <c r="F32" s="587"/>
      <c r="G32" s="587"/>
      <c r="H32" s="587"/>
      <c r="J32" s="20"/>
      <c r="K32" s="20"/>
      <c r="L32" s="20"/>
      <c r="M32" s="20"/>
      <c r="N32" s="20"/>
      <c r="O32" s="20"/>
      <c r="P32" s="20"/>
    </row>
    <row r="33" spans="1:22" s="19" customFormat="1" ht="18.95" customHeight="1" x14ac:dyDescent="0.3">
      <c r="A33" s="586"/>
      <c r="B33" s="34" t="s">
        <v>34</v>
      </c>
      <c r="D33" s="591">
        <v>50</v>
      </c>
      <c r="E33" s="587">
        <v>24.264399999999998</v>
      </c>
      <c r="F33" s="587">
        <v>5.891</v>
      </c>
      <c r="G33" s="587">
        <v>2.5000000000000001E-2</v>
      </c>
      <c r="H33" s="587">
        <v>0.18149999999999999</v>
      </c>
      <c r="I33" s="21"/>
      <c r="J33" s="20"/>
      <c r="K33" s="20"/>
      <c r="L33" s="20"/>
      <c r="M33" s="20"/>
      <c r="N33" s="20"/>
      <c r="O33" s="20"/>
      <c r="P33" s="22"/>
    </row>
    <row r="34" spans="1:22" s="19" customFormat="1" ht="19.5" x14ac:dyDescent="0.3">
      <c r="A34" s="586"/>
      <c r="B34" s="34" t="s">
        <v>386</v>
      </c>
      <c r="C34" s="447"/>
      <c r="D34" s="31">
        <v>100</v>
      </c>
      <c r="E34" s="31">
        <v>18.899999999999999</v>
      </c>
      <c r="F34" s="31">
        <v>4.5</v>
      </c>
      <c r="G34" s="31">
        <v>0.1</v>
      </c>
      <c r="H34" s="31">
        <v>0.8</v>
      </c>
      <c r="I34" s="21"/>
      <c r="J34" s="20"/>
      <c r="K34" s="20"/>
      <c r="L34" s="20"/>
      <c r="M34" s="20"/>
      <c r="N34" s="20"/>
      <c r="O34" s="20"/>
      <c r="P34" s="20"/>
    </row>
    <row r="35" spans="1:22" s="13" customFormat="1" ht="18.95" customHeight="1" x14ac:dyDescent="0.35">
      <c r="A35" s="457"/>
      <c r="B35" s="36"/>
      <c r="C35" s="6" t="s">
        <v>36</v>
      </c>
      <c r="D35" s="475"/>
      <c r="E35" s="476">
        <f>SUM(E27:E34)</f>
        <v>490.29140000000001</v>
      </c>
      <c r="F35" s="476">
        <f>SUM(F27:F34)</f>
        <v>72.570999999999998</v>
      </c>
      <c r="G35" s="476">
        <f>SUM(G27:G34)</f>
        <v>13.808</v>
      </c>
      <c r="H35" s="476">
        <f>SUM(H27:H34)</f>
        <v>17.388500000000001</v>
      </c>
      <c r="O35" s="17"/>
      <c r="P35" s="17"/>
      <c r="Q35" s="17"/>
      <c r="R35" s="17"/>
      <c r="S35" s="17"/>
      <c r="T35" s="17"/>
      <c r="U35" s="17"/>
      <c r="V35" s="17"/>
    </row>
    <row r="36" spans="1:22" s="13" customFormat="1" ht="18.95" customHeight="1" x14ac:dyDescent="0.35">
      <c r="A36" s="585" t="str">
        <f>A8</f>
        <v>23. nädal</v>
      </c>
      <c r="B36" s="832"/>
      <c r="C36" s="833"/>
      <c r="D36" s="833"/>
      <c r="E36" s="833"/>
      <c r="F36" s="833"/>
      <c r="G36" s="833"/>
      <c r="H36" s="834"/>
      <c r="O36" s="17"/>
      <c r="P36" s="17"/>
      <c r="Q36" s="17"/>
      <c r="R36" s="17"/>
      <c r="S36" s="17"/>
      <c r="T36" s="17"/>
      <c r="U36" s="17"/>
      <c r="V36" s="17"/>
    </row>
    <row r="37" spans="1:22" ht="50.1" customHeight="1" x14ac:dyDescent="0.3">
      <c r="A37" s="575" t="s">
        <v>48</v>
      </c>
      <c r="B37" s="461">
        <f>B9+2</f>
        <v>46176</v>
      </c>
      <c r="C37" s="575" t="s">
        <v>4</v>
      </c>
      <c r="D37" s="576" t="s">
        <v>5</v>
      </c>
      <c r="E37" s="576" t="s">
        <v>6</v>
      </c>
      <c r="F37" s="576" t="s">
        <v>7</v>
      </c>
      <c r="G37" s="576" t="s">
        <v>8</v>
      </c>
      <c r="H37" s="576" t="s">
        <v>9</v>
      </c>
      <c r="O37" s="16"/>
      <c r="P37" s="16"/>
      <c r="Q37" s="16"/>
      <c r="R37" s="16"/>
      <c r="S37" s="16"/>
      <c r="T37" s="16"/>
      <c r="U37" s="16"/>
      <c r="V37" s="16"/>
    </row>
    <row r="38" spans="1:22" s="13" customFormat="1" ht="33" x14ac:dyDescent="0.3">
      <c r="A38" s="477"/>
      <c r="B38" s="510" t="s">
        <v>387</v>
      </c>
      <c r="C38" s="594" t="s">
        <v>388</v>
      </c>
      <c r="D38" s="550">
        <v>50</v>
      </c>
      <c r="E38" s="465">
        <v>62</v>
      </c>
      <c r="F38" s="465">
        <v>0.73899999999999999</v>
      </c>
      <c r="G38" s="465">
        <v>1.3600000000000003</v>
      </c>
      <c r="H38" s="465">
        <v>11.800000000000002</v>
      </c>
      <c r="J38" s="17"/>
      <c r="K38" s="17"/>
      <c r="L38" s="17"/>
      <c r="M38" s="17"/>
      <c r="N38" s="17"/>
      <c r="O38" s="17"/>
      <c r="P38" s="18"/>
      <c r="Q38" s="18"/>
      <c r="R38" s="18"/>
      <c r="S38" s="18"/>
      <c r="T38" s="17"/>
      <c r="U38" s="17"/>
      <c r="V38" s="17"/>
    </row>
    <row r="39" spans="1:22" s="13" customFormat="1" ht="19.5" x14ac:dyDescent="0.3">
      <c r="A39" s="579"/>
      <c r="B39" s="56" t="s">
        <v>389</v>
      </c>
      <c r="C39" s="578" t="s">
        <v>390</v>
      </c>
      <c r="D39" s="55">
        <v>50</v>
      </c>
      <c r="E39" s="54">
        <v>96.8</v>
      </c>
      <c r="F39" s="54">
        <v>4.82</v>
      </c>
      <c r="G39" s="54">
        <v>4.2</v>
      </c>
      <c r="H39" s="54">
        <v>9.7200000000000006</v>
      </c>
      <c r="J39" s="17"/>
      <c r="K39" s="17"/>
      <c r="L39" s="17"/>
      <c r="M39" s="17"/>
      <c r="N39" s="17"/>
      <c r="O39" s="17"/>
      <c r="P39" s="18"/>
      <c r="Q39" s="18"/>
      <c r="R39" s="18"/>
      <c r="S39" s="18"/>
      <c r="T39" s="17"/>
      <c r="U39" s="17"/>
      <c r="V39" s="17"/>
    </row>
    <row r="40" spans="1:22" s="13" customFormat="1" ht="18.95" customHeight="1" x14ac:dyDescent="0.3">
      <c r="A40" s="515" t="s">
        <v>14</v>
      </c>
      <c r="B40" s="595" t="s">
        <v>391</v>
      </c>
      <c r="C40" s="596" t="s">
        <v>392</v>
      </c>
      <c r="D40" s="597">
        <v>50</v>
      </c>
      <c r="E40" s="598">
        <v>80.400000000000006</v>
      </c>
      <c r="F40" s="598">
        <v>10.14</v>
      </c>
      <c r="G40" s="598">
        <v>2.42</v>
      </c>
      <c r="H40" s="598">
        <v>2.56</v>
      </c>
      <c r="J40" s="17"/>
      <c r="K40" s="17"/>
      <c r="L40" s="17"/>
      <c r="M40" s="17"/>
      <c r="N40" s="17"/>
      <c r="O40" s="17"/>
      <c r="P40" s="18"/>
      <c r="Q40" s="18"/>
      <c r="R40" s="18"/>
      <c r="S40" s="18"/>
      <c r="T40" s="17"/>
      <c r="U40" s="17"/>
      <c r="V40" s="17"/>
    </row>
    <row r="41" spans="1:22" s="13" customFormat="1" ht="18.95" customHeight="1" x14ac:dyDescent="0.3">
      <c r="A41" s="515"/>
      <c r="B41" s="132" t="s">
        <v>393</v>
      </c>
      <c r="C41" s="578" t="s">
        <v>394</v>
      </c>
      <c r="D41" s="134">
        <v>50</v>
      </c>
      <c r="E41" s="134">
        <v>46</v>
      </c>
      <c r="F41" s="134">
        <v>7.9</v>
      </c>
      <c r="G41" s="134">
        <v>1.07</v>
      </c>
      <c r="H41" s="134">
        <v>0.89</v>
      </c>
      <c r="J41" s="17"/>
      <c r="K41" s="17"/>
      <c r="L41" s="17"/>
      <c r="M41" s="17"/>
      <c r="N41" s="17"/>
      <c r="O41" s="17"/>
      <c r="P41" s="18"/>
      <c r="Q41" s="18"/>
      <c r="R41" s="18"/>
      <c r="S41" s="18"/>
      <c r="T41" s="17"/>
      <c r="U41" s="17"/>
      <c r="V41" s="17"/>
    </row>
    <row r="42" spans="1:22" s="13" customFormat="1" ht="18.95" customHeight="1" x14ac:dyDescent="0.3">
      <c r="A42" s="515"/>
      <c r="B42" s="53" t="s">
        <v>153</v>
      </c>
      <c r="C42" s="578" t="s">
        <v>395</v>
      </c>
      <c r="D42" s="550">
        <v>50</v>
      </c>
      <c r="E42" s="550">
        <v>23.7</v>
      </c>
      <c r="F42" s="550">
        <v>2.85</v>
      </c>
      <c r="G42" s="550">
        <v>0.68799999999999994</v>
      </c>
      <c r="H42" s="550">
        <v>0.872</v>
      </c>
      <c r="J42" s="17"/>
      <c r="K42" s="17"/>
      <c r="L42" s="17"/>
      <c r="M42" s="17"/>
      <c r="N42" s="17"/>
      <c r="O42" s="17"/>
      <c r="P42" s="18"/>
      <c r="Q42" s="18"/>
      <c r="R42" s="18"/>
      <c r="S42" s="18"/>
      <c r="T42" s="17"/>
      <c r="U42" s="17"/>
      <c r="V42" s="17"/>
    </row>
    <row r="43" spans="1:22" s="13" customFormat="1" ht="18.95" customHeight="1" x14ac:dyDescent="0.3">
      <c r="A43" s="477"/>
      <c r="B43" s="510" t="s">
        <v>91</v>
      </c>
      <c r="C43" s="599" t="s">
        <v>239</v>
      </c>
      <c r="D43" s="550">
        <v>80</v>
      </c>
      <c r="E43" s="465">
        <v>70.400000000000006</v>
      </c>
      <c r="F43" s="465">
        <v>13.5</v>
      </c>
      <c r="G43" s="465">
        <v>0.498</v>
      </c>
      <c r="H43" s="465">
        <v>2.42</v>
      </c>
      <c r="J43" s="17"/>
      <c r="K43" s="17"/>
      <c r="L43" s="17"/>
      <c r="M43" s="17"/>
      <c r="N43" s="17"/>
      <c r="O43" s="17"/>
      <c r="P43" s="18"/>
      <c r="Q43" s="18"/>
      <c r="R43" s="18"/>
      <c r="S43" s="18"/>
      <c r="T43" s="17"/>
      <c r="U43" s="17"/>
      <c r="V43" s="17"/>
    </row>
    <row r="44" spans="1:22" s="13" customFormat="1" ht="19.5" x14ac:dyDescent="0.3">
      <c r="A44" s="477"/>
      <c r="B44" s="510" t="s">
        <v>21</v>
      </c>
      <c r="C44" s="578" t="s">
        <v>22</v>
      </c>
      <c r="D44" s="550">
        <v>80</v>
      </c>
      <c r="E44" s="465">
        <v>110.3914</v>
      </c>
      <c r="F44" s="465">
        <v>18.813200000000002</v>
      </c>
      <c r="G44" s="465">
        <v>3.3194000000000004</v>
      </c>
      <c r="H44" s="465">
        <v>1.5939000000000003</v>
      </c>
      <c r="J44" s="17"/>
      <c r="K44" s="17"/>
      <c r="L44" s="17"/>
      <c r="M44" s="17"/>
      <c r="N44" s="17"/>
      <c r="O44" s="17"/>
      <c r="P44" s="18"/>
      <c r="Q44" s="18"/>
      <c r="R44" s="18"/>
      <c r="S44" s="18"/>
      <c r="T44" s="17"/>
      <c r="U44" s="17"/>
      <c r="V44" s="17"/>
    </row>
    <row r="45" spans="1:22" ht="18.95" customHeight="1" x14ac:dyDescent="0.3">
      <c r="A45" s="447"/>
      <c r="B45" s="758" t="s">
        <v>518</v>
      </c>
      <c r="C45" s="757" t="s">
        <v>519</v>
      </c>
      <c r="D45" s="550">
        <v>100</v>
      </c>
      <c r="E45" s="465">
        <v>34.9</v>
      </c>
      <c r="F45" s="465">
        <v>2.57</v>
      </c>
      <c r="G45" s="465">
        <v>2.08</v>
      </c>
      <c r="H45" s="465">
        <v>0.76600000000000001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2" ht="18.95" customHeight="1" x14ac:dyDescent="0.3">
      <c r="A46" s="447"/>
      <c r="B46" s="463" t="s">
        <v>396</v>
      </c>
      <c r="C46" s="512" t="s">
        <v>397</v>
      </c>
      <c r="D46" s="550">
        <v>100</v>
      </c>
      <c r="E46" s="465">
        <v>35.200000000000003</v>
      </c>
      <c r="F46" s="465">
        <v>7.16</v>
      </c>
      <c r="G46" s="465">
        <v>0.2</v>
      </c>
      <c r="H46" s="465">
        <v>0.45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2" ht="18.95" customHeight="1" x14ac:dyDescent="0.3">
      <c r="A47" s="447"/>
      <c r="B47" s="62" t="s">
        <v>398</v>
      </c>
      <c r="C47" s="447"/>
      <c r="D47" s="40">
        <v>100</v>
      </c>
      <c r="E47" s="40">
        <v>47.5</v>
      </c>
      <c r="F47" s="40">
        <v>7.12</v>
      </c>
      <c r="G47" s="40">
        <v>0.6</v>
      </c>
      <c r="H47" s="40">
        <v>1.87</v>
      </c>
    </row>
    <row r="48" spans="1:22" ht="18.95" customHeight="1" x14ac:dyDescent="0.3">
      <c r="A48" s="447"/>
      <c r="B48" s="34" t="s">
        <v>28</v>
      </c>
      <c r="C48" s="447" t="s">
        <v>29</v>
      </c>
      <c r="D48" s="33">
        <v>5</v>
      </c>
      <c r="E48" s="33">
        <v>32.189399999999999</v>
      </c>
      <c r="F48" s="33">
        <v>9.7050000000000011E-2</v>
      </c>
      <c r="G48" s="33">
        <v>3.5305500000000003</v>
      </c>
      <c r="H48" s="33">
        <v>1.3550000000000001E-2</v>
      </c>
    </row>
    <row r="49" spans="1:15" ht="18.95" customHeight="1" x14ac:dyDescent="0.3">
      <c r="A49" s="579"/>
      <c r="B49" s="34" t="s">
        <v>30</v>
      </c>
      <c r="C49" s="450" t="s">
        <v>31</v>
      </c>
      <c r="D49" s="33">
        <v>10</v>
      </c>
      <c r="E49" s="33">
        <v>60.876700000000007</v>
      </c>
      <c r="F49" s="33">
        <v>1.2800000000000002</v>
      </c>
      <c r="G49" s="33">
        <v>5.1567000000000007</v>
      </c>
      <c r="H49" s="33">
        <v>2.8233000000000001</v>
      </c>
    </row>
    <row r="50" spans="1:15" ht="19.5" x14ac:dyDescent="0.3">
      <c r="A50" s="579" t="s">
        <v>32</v>
      </c>
      <c r="B50" s="34" t="s">
        <v>137</v>
      </c>
      <c r="C50" s="578"/>
      <c r="D50" s="35">
        <v>50</v>
      </c>
      <c r="E50" s="33"/>
      <c r="F50" s="33"/>
      <c r="G50" s="33"/>
      <c r="H50" s="33"/>
    </row>
    <row r="51" spans="1:15" ht="18.95" customHeight="1" x14ac:dyDescent="0.3">
      <c r="A51" s="600"/>
      <c r="B51" s="34" t="s">
        <v>34</v>
      </c>
      <c r="C51" s="447"/>
      <c r="D51" s="33">
        <v>30</v>
      </c>
      <c r="E51" s="33">
        <v>72.674999999999997</v>
      </c>
      <c r="F51" s="33">
        <v>13.574999999999999</v>
      </c>
      <c r="G51" s="33">
        <v>0.46499999999999991</v>
      </c>
      <c r="H51" s="33">
        <v>2.6099999999999994</v>
      </c>
    </row>
    <row r="52" spans="1:15" ht="18.95" customHeight="1" x14ac:dyDescent="0.3">
      <c r="A52" s="515"/>
      <c r="B52" s="439" t="s">
        <v>35</v>
      </c>
      <c r="C52" s="319"/>
      <c r="D52" s="440">
        <v>100</v>
      </c>
      <c r="E52" s="440">
        <v>48.076000000000001</v>
      </c>
      <c r="F52" s="440">
        <v>13.48</v>
      </c>
      <c r="G52" s="440">
        <v>0</v>
      </c>
      <c r="H52" s="440">
        <v>0</v>
      </c>
    </row>
    <row r="53" spans="1:15" s="13" customFormat="1" ht="18.95" customHeight="1" x14ac:dyDescent="0.35">
      <c r="A53" s="457"/>
      <c r="B53" s="36"/>
      <c r="C53" s="6" t="s">
        <v>36</v>
      </c>
      <c r="D53" s="601"/>
      <c r="E53" s="569">
        <f>SUM(E38:E52)</f>
        <v>821.10850000000005</v>
      </c>
      <c r="F53" s="569">
        <f>SUM(F38:F52)</f>
        <v>104.04425000000002</v>
      </c>
      <c r="G53" s="569">
        <f>SUM(G38:G52)</f>
        <v>25.587650000000004</v>
      </c>
      <c r="H53" s="569">
        <f>SUM(H38:H52)</f>
        <v>38.388750000000009</v>
      </c>
      <c r="J53" s="12"/>
      <c r="K53" s="11"/>
      <c r="L53" s="11"/>
      <c r="M53" s="11"/>
      <c r="N53" s="11"/>
      <c r="O53" s="11"/>
    </row>
    <row r="54" spans="1:15" s="13" customFormat="1" ht="18.95" customHeight="1" x14ac:dyDescent="0.35">
      <c r="A54" s="585" t="str">
        <f>A8</f>
        <v>23. nädal</v>
      </c>
      <c r="B54" s="835"/>
      <c r="C54" s="833"/>
      <c r="D54" s="833"/>
      <c r="E54" s="833"/>
      <c r="F54" s="833"/>
      <c r="G54" s="833"/>
      <c r="H54" s="834"/>
      <c r="J54" s="12"/>
      <c r="K54" s="11"/>
      <c r="L54" s="11"/>
      <c r="M54" s="11"/>
      <c r="N54" s="11"/>
      <c r="O54" s="11"/>
    </row>
    <row r="55" spans="1:15" ht="50.1" customHeight="1" x14ac:dyDescent="0.3">
      <c r="A55" s="575" t="s">
        <v>70</v>
      </c>
      <c r="B55" s="461">
        <f>B9+3</f>
        <v>46177</v>
      </c>
      <c r="C55" s="575" t="s">
        <v>4</v>
      </c>
      <c r="D55" s="576" t="s">
        <v>5</v>
      </c>
      <c r="E55" s="576" t="s">
        <v>6</v>
      </c>
      <c r="F55" s="576" t="s">
        <v>7</v>
      </c>
      <c r="G55" s="576" t="s">
        <v>8</v>
      </c>
      <c r="H55" s="576" t="s">
        <v>9</v>
      </c>
    </row>
    <row r="56" spans="1:15" ht="19.5" x14ac:dyDescent="0.3">
      <c r="A56" s="586"/>
      <c r="B56" s="602" t="s">
        <v>399</v>
      </c>
      <c r="C56" s="512" t="s">
        <v>400</v>
      </c>
      <c r="D56" s="465">
        <v>70</v>
      </c>
      <c r="E56" s="465">
        <v>69.536599999999993</v>
      </c>
      <c r="F56" s="465">
        <v>4.5191999999999997</v>
      </c>
      <c r="G56" s="465">
        <v>4.7095999999999991</v>
      </c>
      <c r="H56" s="465">
        <v>3.0358999999999998</v>
      </c>
    </row>
    <row r="57" spans="1:15" ht="33" x14ac:dyDescent="0.3">
      <c r="A57" s="579"/>
      <c r="B57" s="602" t="s">
        <v>401</v>
      </c>
      <c r="C57" s="512" t="s">
        <v>402</v>
      </c>
      <c r="D57" s="465">
        <v>70</v>
      </c>
      <c r="E57" s="465">
        <v>46.4</v>
      </c>
      <c r="F57" s="465">
        <v>2.94</v>
      </c>
      <c r="G57" s="465">
        <v>2.2400000000000002</v>
      </c>
      <c r="H57" s="465">
        <v>3.42</v>
      </c>
    </row>
    <row r="58" spans="1:15" ht="19.5" x14ac:dyDescent="0.3">
      <c r="A58" s="579" t="s">
        <v>14</v>
      </c>
      <c r="B58" s="463" t="s">
        <v>403</v>
      </c>
      <c r="C58" s="603" t="s">
        <v>404</v>
      </c>
      <c r="D58" s="465">
        <v>50</v>
      </c>
      <c r="E58" s="465">
        <v>51</v>
      </c>
      <c r="F58" s="465">
        <v>5.85</v>
      </c>
      <c r="G58" s="465">
        <v>1.68</v>
      </c>
      <c r="H58" s="465">
        <v>2.31</v>
      </c>
    </row>
    <row r="59" spans="1:15" ht="19.5" x14ac:dyDescent="0.3">
      <c r="A59" s="579"/>
      <c r="B59" s="463" t="s">
        <v>17</v>
      </c>
      <c r="C59" s="603" t="s">
        <v>405</v>
      </c>
      <c r="D59" s="465">
        <v>50</v>
      </c>
      <c r="E59" s="465">
        <v>25.9</v>
      </c>
      <c r="F59" s="465">
        <v>3.73</v>
      </c>
      <c r="G59" s="465">
        <v>0.56000000000000005</v>
      </c>
      <c r="H59" s="465">
        <v>0.66</v>
      </c>
    </row>
    <row r="60" spans="1:15" ht="19.5" x14ac:dyDescent="0.35">
      <c r="A60" s="579"/>
      <c r="B60" s="604" t="s">
        <v>207</v>
      </c>
      <c r="C60" s="512"/>
      <c r="D60" s="554">
        <v>80</v>
      </c>
      <c r="E60" s="554">
        <v>58</v>
      </c>
      <c r="F60" s="554">
        <v>12.4</v>
      </c>
      <c r="G60" s="554">
        <v>0.08</v>
      </c>
      <c r="H60" s="554">
        <v>1.52</v>
      </c>
    </row>
    <row r="61" spans="1:15" ht="19.5" x14ac:dyDescent="0.35">
      <c r="A61" s="579"/>
      <c r="B61" s="604" t="s">
        <v>76</v>
      </c>
      <c r="C61" s="512" t="s">
        <v>406</v>
      </c>
      <c r="D61" s="554">
        <v>80</v>
      </c>
      <c r="E61" s="554">
        <v>142</v>
      </c>
      <c r="F61" s="554">
        <v>27.3</v>
      </c>
      <c r="G61" s="554">
        <v>0.92</v>
      </c>
      <c r="H61" s="554">
        <v>4.72</v>
      </c>
    </row>
    <row r="62" spans="1:15" ht="19.5" x14ac:dyDescent="0.35">
      <c r="A62" s="593"/>
      <c r="B62" s="604" t="s">
        <v>520</v>
      </c>
      <c r="C62" s="578" t="s">
        <v>521</v>
      </c>
      <c r="D62" s="554">
        <v>100</v>
      </c>
      <c r="E62" s="554">
        <v>20.399999999999999</v>
      </c>
      <c r="F62" s="554">
        <v>3.14</v>
      </c>
      <c r="G62" s="554">
        <v>0.12</v>
      </c>
      <c r="H62" s="554">
        <v>0.84</v>
      </c>
    </row>
    <row r="63" spans="1:15" ht="19.5" x14ac:dyDescent="0.35">
      <c r="A63" s="593"/>
      <c r="B63" s="604" t="s">
        <v>522</v>
      </c>
      <c r="C63" s="512"/>
      <c r="D63" s="554">
        <v>100</v>
      </c>
      <c r="E63" s="554">
        <v>14.2</v>
      </c>
      <c r="F63" s="554">
        <v>1.28</v>
      </c>
      <c r="G63" s="554">
        <v>0.16</v>
      </c>
      <c r="H63" s="554">
        <v>1.34</v>
      </c>
    </row>
    <row r="64" spans="1:15" ht="19.5" x14ac:dyDescent="0.35">
      <c r="A64" s="589"/>
      <c r="B64" s="604" t="s">
        <v>407</v>
      </c>
      <c r="C64" s="512"/>
      <c r="D64" s="554">
        <v>100</v>
      </c>
      <c r="E64" s="554">
        <v>64.599999999999994</v>
      </c>
      <c r="F64" s="554">
        <v>10.38</v>
      </c>
      <c r="G64" s="554">
        <v>0.28000000000000003</v>
      </c>
      <c r="H64" s="554">
        <v>3.92</v>
      </c>
      <c r="J64" s="12"/>
      <c r="K64" s="11"/>
      <c r="L64" s="11"/>
      <c r="M64" s="11"/>
      <c r="N64" s="11"/>
      <c r="O64" s="11"/>
    </row>
    <row r="65" spans="1:16" ht="19.5" x14ac:dyDescent="0.35">
      <c r="A65" s="593"/>
      <c r="B65" s="604" t="s">
        <v>28</v>
      </c>
      <c r="C65" s="447" t="s">
        <v>29</v>
      </c>
      <c r="D65" s="554">
        <v>5</v>
      </c>
      <c r="E65" s="554">
        <v>32.189399999999999</v>
      </c>
      <c r="F65" s="554">
        <v>9.7050000000000011E-2</v>
      </c>
      <c r="G65" s="554">
        <v>3.5305500000000003</v>
      </c>
      <c r="H65" s="554">
        <v>1.3550000000000001E-2</v>
      </c>
      <c r="J65" s="12"/>
      <c r="K65" s="11"/>
      <c r="L65" s="11"/>
      <c r="M65" s="11"/>
      <c r="N65" s="11"/>
      <c r="O65" s="11"/>
    </row>
    <row r="66" spans="1:16" ht="19.5" x14ac:dyDescent="0.35">
      <c r="A66" s="456"/>
      <c r="B66" s="604" t="s">
        <v>30</v>
      </c>
      <c r="C66" s="450" t="s">
        <v>31</v>
      </c>
      <c r="D66" s="554">
        <v>10</v>
      </c>
      <c r="E66" s="554">
        <v>91.315049999999999</v>
      </c>
      <c r="F66" s="554">
        <v>1.92</v>
      </c>
      <c r="G66" s="554">
        <v>7.7350499999999993</v>
      </c>
      <c r="H66" s="554">
        <v>4.2349499999999995</v>
      </c>
    </row>
    <row r="67" spans="1:16" ht="18.95" customHeight="1" x14ac:dyDescent="0.35">
      <c r="A67" s="517" t="s">
        <v>32</v>
      </c>
      <c r="B67" s="604" t="s">
        <v>221</v>
      </c>
      <c r="C67" s="447"/>
      <c r="D67" s="554">
        <v>50</v>
      </c>
      <c r="E67" s="554"/>
      <c r="F67" s="554"/>
      <c r="G67" s="554"/>
      <c r="H67" s="554"/>
    </row>
    <row r="68" spans="1:16" ht="18.95" customHeight="1" x14ac:dyDescent="0.35">
      <c r="A68" s="456"/>
      <c r="B68" s="604" t="s">
        <v>34</v>
      </c>
      <c r="C68" s="512"/>
      <c r="D68" s="554">
        <v>30</v>
      </c>
      <c r="E68" s="554">
        <v>72.674999999999997</v>
      </c>
      <c r="F68" s="554">
        <v>13.574999999999999</v>
      </c>
      <c r="G68" s="554">
        <v>0.46499999999999991</v>
      </c>
      <c r="H68" s="554">
        <v>2.6099999999999994</v>
      </c>
    </row>
    <row r="69" spans="1:16" ht="18.95" customHeight="1" x14ac:dyDescent="0.3">
      <c r="A69" s="456"/>
      <c r="B69" s="34" t="s">
        <v>408</v>
      </c>
      <c r="C69" s="447"/>
      <c r="D69" s="31">
        <v>100</v>
      </c>
      <c r="E69" s="31">
        <v>67.7</v>
      </c>
      <c r="F69" s="31">
        <v>15.3</v>
      </c>
      <c r="G69" s="31">
        <v>0.2</v>
      </c>
      <c r="H69" s="31">
        <v>0.8</v>
      </c>
    </row>
    <row r="70" spans="1:16" ht="18.95" customHeight="1" x14ac:dyDescent="0.35">
      <c r="A70" s="457"/>
      <c r="B70" s="36"/>
      <c r="C70" s="6" t="s">
        <v>36</v>
      </c>
      <c r="D70" s="553"/>
      <c r="E70" s="605">
        <f>SUM(E56:E69)</f>
        <v>755.91604999999993</v>
      </c>
      <c r="F70" s="605">
        <f>SUM(F56:F69)</f>
        <v>102.43124999999999</v>
      </c>
      <c r="G70" s="605">
        <f>SUM(G56:G69)</f>
        <v>22.680199999999999</v>
      </c>
      <c r="H70" s="605">
        <f>SUM(H56:H69)</f>
        <v>29.424400000000002</v>
      </c>
    </row>
    <row r="71" spans="1:16" ht="18.95" customHeight="1" x14ac:dyDescent="0.35">
      <c r="A71" s="585" t="str">
        <f>A8</f>
        <v>23. nädal</v>
      </c>
      <c r="B71" s="835"/>
      <c r="C71" s="833"/>
      <c r="D71" s="833"/>
      <c r="E71" s="833"/>
      <c r="F71" s="833"/>
      <c r="G71" s="833"/>
      <c r="H71" s="834"/>
    </row>
    <row r="72" spans="1:16" ht="50.1" customHeight="1" x14ac:dyDescent="0.3">
      <c r="A72" s="575" t="s">
        <v>84</v>
      </c>
      <c r="B72" s="461">
        <f>B9+4</f>
        <v>46178</v>
      </c>
      <c r="C72" s="575" t="s">
        <v>4</v>
      </c>
      <c r="D72" s="576" t="s">
        <v>5</v>
      </c>
      <c r="E72" s="576" t="s">
        <v>6</v>
      </c>
      <c r="F72" s="576" t="s">
        <v>7</v>
      </c>
      <c r="G72" s="576" t="s">
        <v>8</v>
      </c>
      <c r="H72" s="576" t="s">
        <v>9</v>
      </c>
    </row>
    <row r="73" spans="1:16" ht="32.25" customHeight="1" x14ac:dyDescent="0.3">
      <c r="A73" s="462"/>
      <c r="B73" s="463" t="s">
        <v>524</v>
      </c>
      <c r="C73" s="512" t="s">
        <v>523</v>
      </c>
      <c r="D73" s="465">
        <v>125</v>
      </c>
      <c r="E73" s="465">
        <v>178</v>
      </c>
      <c r="F73" s="465">
        <v>20</v>
      </c>
      <c r="G73" s="465">
        <v>7.24</v>
      </c>
      <c r="H73" s="465">
        <v>7.21</v>
      </c>
    </row>
    <row r="74" spans="1:16" ht="36" customHeight="1" x14ac:dyDescent="0.3">
      <c r="A74" s="579"/>
      <c r="B74" s="463" t="s">
        <v>409</v>
      </c>
      <c r="C74" s="512" t="s">
        <v>410</v>
      </c>
      <c r="D74" s="465">
        <v>125</v>
      </c>
      <c r="E74" s="465">
        <v>193</v>
      </c>
      <c r="F74" s="465">
        <v>25.5</v>
      </c>
      <c r="G74" s="465">
        <v>6.4</v>
      </c>
      <c r="H74" s="465">
        <v>7.59</v>
      </c>
    </row>
    <row r="75" spans="1:16" ht="33" customHeight="1" x14ac:dyDescent="0.3">
      <c r="A75" s="579" t="s">
        <v>14</v>
      </c>
      <c r="B75" s="510" t="s">
        <v>411</v>
      </c>
      <c r="C75" s="512" t="s">
        <v>412</v>
      </c>
      <c r="D75" s="550">
        <v>50</v>
      </c>
      <c r="E75" s="550">
        <v>58.8</v>
      </c>
      <c r="F75" s="550">
        <v>10.5</v>
      </c>
      <c r="G75" s="550">
        <v>0.78300000000000003</v>
      </c>
      <c r="H75" s="550">
        <v>1.96</v>
      </c>
    </row>
    <row r="76" spans="1:16" ht="20.25" customHeight="1" x14ac:dyDescent="0.3">
      <c r="A76" s="579"/>
      <c r="B76" s="510" t="s">
        <v>293</v>
      </c>
      <c r="C76" s="578" t="s">
        <v>294</v>
      </c>
      <c r="D76" s="550">
        <v>50</v>
      </c>
      <c r="E76" s="550">
        <v>41.657499999999999</v>
      </c>
      <c r="F76" s="550">
        <v>2.9704999999999999</v>
      </c>
      <c r="G76" s="550">
        <v>2.4009999999999998</v>
      </c>
      <c r="H76" s="550">
        <v>2.0710000000000002</v>
      </c>
    </row>
    <row r="77" spans="1:16" ht="20.25" customHeight="1" x14ac:dyDescent="0.3">
      <c r="A77" s="579"/>
      <c r="B77" s="510" t="s">
        <v>413</v>
      </c>
      <c r="C77" s="480"/>
      <c r="D77" s="550">
        <v>50</v>
      </c>
      <c r="E77" s="465">
        <v>21.75</v>
      </c>
      <c r="F77" s="465">
        <v>1.075</v>
      </c>
      <c r="G77" s="465">
        <v>1.665</v>
      </c>
      <c r="H77" s="465">
        <v>0.32200000000000001</v>
      </c>
    </row>
    <row r="78" spans="1:16" ht="19.5" x14ac:dyDescent="0.35">
      <c r="A78" s="473"/>
      <c r="B78" s="759" t="s">
        <v>525</v>
      </c>
      <c r="C78" s="759" t="s">
        <v>526</v>
      </c>
      <c r="D78" s="550">
        <v>100</v>
      </c>
      <c r="E78" s="465">
        <v>28.1</v>
      </c>
      <c r="F78" s="465">
        <v>3.61</v>
      </c>
      <c r="G78" s="465">
        <v>0.38</v>
      </c>
      <c r="H78" s="465">
        <v>1.62</v>
      </c>
      <c r="I78" s="9"/>
      <c r="J78" s="9"/>
      <c r="K78" s="9"/>
      <c r="L78" s="9"/>
    </row>
    <row r="79" spans="1:16" ht="18.95" customHeight="1" x14ac:dyDescent="0.35">
      <c r="A79" s="606"/>
      <c r="B79" s="607" t="s">
        <v>414</v>
      </c>
      <c r="C79" s="608" t="s">
        <v>415</v>
      </c>
      <c r="D79" s="550">
        <v>150</v>
      </c>
      <c r="E79" s="472">
        <v>62.4</v>
      </c>
      <c r="F79" s="472">
        <v>7.9</v>
      </c>
      <c r="G79" s="472">
        <v>1.85</v>
      </c>
      <c r="H79" s="472">
        <v>1.44</v>
      </c>
      <c r="I79" s="9"/>
      <c r="J79" s="67"/>
      <c r="K79" s="94"/>
      <c r="L79" s="68"/>
      <c r="M79" s="68"/>
      <c r="N79" s="68"/>
      <c r="O79" s="68"/>
      <c r="P79" s="68"/>
    </row>
    <row r="80" spans="1:16" ht="20.25" customHeight="1" x14ac:dyDescent="0.35">
      <c r="A80" s="606"/>
      <c r="B80" s="510" t="s">
        <v>527</v>
      </c>
      <c r="C80" s="512"/>
      <c r="D80" s="550">
        <v>50</v>
      </c>
      <c r="E80" s="550">
        <v>28</v>
      </c>
      <c r="F80" s="550">
        <v>4.17</v>
      </c>
      <c r="G80" s="550">
        <v>0.14000000000000001</v>
      </c>
      <c r="H80" s="550">
        <v>1.8</v>
      </c>
      <c r="I80" s="9"/>
      <c r="J80" s="9"/>
      <c r="K80" s="9"/>
      <c r="L80" s="9"/>
    </row>
    <row r="81" spans="1:8" ht="18.95" customHeight="1" x14ac:dyDescent="0.35">
      <c r="A81" s="606"/>
      <c r="B81" s="510" t="s">
        <v>28</v>
      </c>
      <c r="C81" s="447" t="s">
        <v>29</v>
      </c>
      <c r="D81" s="550">
        <v>5</v>
      </c>
      <c r="E81" s="550">
        <v>32.189399999999999</v>
      </c>
      <c r="F81" s="550">
        <v>9.7050000000000011E-2</v>
      </c>
      <c r="G81" s="550">
        <v>3.5305500000000003</v>
      </c>
      <c r="H81" s="550">
        <v>1.3550000000000001E-2</v>
      </c>
    </row>
    <row r="82" spans="1:8" ht="18.95" customHeight="1" x14ac:dyDescent="0.35">
      <c r="A82" s="606"/>
      <c r="B82" s="510" t="s">
        <v>30</v>
      </c>
      <c r="C82" s="450" t="s">
        <v>31</v>
      </c>
      <c r="D82" s="550">
        <v>10</v>
      </c>
      <c r="E82" s="465">
        <v>60.876700000000007</v>
      </c>
      <c r="F82" s="465">
        <v>1.2800000000000002</v>
      </c>
      <c r="G82" s="465">
        <v>5.1567000000000007</v>
      </c>
      <c r="H82" s="465">
        <v>2.8233000000000001</v>
      </c>
    </row>
    <row r="83" spans="1:8" ht="18.95" customHeight="1" x14ac:dyDescent="0.35">
      <c r="A83" s="449" t="s">
        <v>32</v>
      </c>
      <c r="B83" s="132" t="s">
        <v>137</v>
      </c>
      <c r="C83" s="512"/>
      <c r="D83" s="143">
        <v>50</v>
      </c>
      <c r="E83" s="142"/>
      <c r="F83" s="142"/>
      <c r="G83" s="142"/>
      <c r="H83" s="142"/>
    </row>
    <row r="84" spans="1:8" ht="18.95" customHeight="1" x14ac:dyDescent="0.35">
      <c r="A84" s="606"/>
      <c r="B84" s="510" t="s">
        <v>34</v>
      </c>
      <c r="C84" s="578"/>
      <c r="D84" s="609">
        <v>30</v>
      </c>
      <c r="E84" s="609">
        <v>72.674999999999997</v>
      </c>
      <c r="F84" s="609">
        <v>13.574999999999999</v>
      </c>
      <c r="G84" s="609">
        <v>0.46499999999999991</v>
      </c>
      <c r="H84" s="609">
        <v>2.6099999999999994</v>
      </c>
    </row>
    <row r="85" spans="1:8" ht="20.25" customHeight="1" x14ac:dyDescent="0.35">
      <c r="A85" s="606"/>
      <c r="B85" s="610" t="s">
        <v>138</v>
      </c>
      <c r="C85" s="447"/>
      <c r="D85" s="611">
        <v>100</v>
      </c>
      <c r="E85" s="612">
        <v>39.975999999999999</v>
      </c>
      <c r="F85" s="612">
        <v>11.94</v>
      </c>
      <c r="G85" s="612">
        <v>0</v>
      </c>
      <c r="H85" s="612">
        <v>0.3</v>
      </c>
    </row>
    <row r="86" spans="1:8" ht="18.95" customHeight="1" x14ac:dyDescent="0.3">
      <c r="A86" s="457"/>
      <c r="B86" s="6"/>
      <c r="C86" s="6" t="s">
        <v>36</v>
      </c>
      <c r="D86" s="613"/>
      <c r="E86" s="569">
        <f>SUM(E73:E85)</f>
        <v>817.42459999999994</v>
      </c>
      <c r="F86" s="569">
        <f>SUM(F73:F85)</f>
        <v>102.61755000000001</v>
      </c>
      <c r="G86" s="569">
        <f>SUM(G73:G85)</f>
        <v>30.01125</v>
      </c>
      <c r="H86" s="569">
        <f>SUM(H73:H85)</f>
        <v>29.759850000000004</v>
      </c>
    </row>
    <row r="87" spans="1:8" ht="18.95" customHeight="1" x14ac:dyDescent="0.3">
      <c r="A87" s="827" t="s">
        <v>99</v>
      </c>
      <c r="B87" s="770"/>
      <c r="C87" s="770"/>
      <c r="D87" s="828"/>
      <c r="E87" s="614">
        <f>AVERAGE(E24,E35,E53,E70)</f>
        <v>726.91785000000004</v>
      </c>
      <c r="F87" s="614">
        <f t="shared" ref="F87:H87" si="0">AVERAGE(F24,F35,F53,F70)</f>
        <v>95.233387500000006</v>
      </c>
      <c r="G87" s="614">
        <f t="shared" si="0"/>
        <v>23.414112499999998</v>
      </c>
      <c r="H87" s="614">
        <f t="shared" si="0"/>
        <v>28.844037500000002</v>
      </c>
    </row>
    <row r="88" spans="1:8" ht="18.95" customHeight="1" x14ac:dyDescent="0.3">
      <c r="A88" s="144"/>
      <c r="B88" s="3"/>
      <c r="C88" s="772" t="s">
        <v>232</v>
      </c>
      <c r="D88" s="773"/>
      <c r="E88" s="615"/>
      <c r="F88" s="571">
        <f>(F87*4)/E87*100</f>
        <v>52.403933952096516</v>
      </c>
      <c r="G88" s="571">
        <f>(G87*9)/E87*100</f>
        <v>28.989109635978807</v>
      </c>
      <c r="H88" s="571">
        <f>(H87*4)/E87*100</f>
        <v>15.871965449740985</v>
      </c>
    </row>
    <row r="89" spans="1:8" ht="18.95" customHeight="1" x14ac:dyDescent="0.3">
      <c r="A89" s="145"/>
      <c r="B89" s="2"/>
      <c r="C89" s="774" t="s">
        <v>101</v>
      </c>
      <c r="D89" s="775"/>
      <c r="E89" s="615" t="s">
        <v>102</v>
      </c>
      <c r="F89" s="571" t="s">
        <v>103</v>
      </c>
      <c r="G89" s="571" t="s">
        <v>104</v>
      </c>
      <c r="H89" s="571" t="s">
        <v>105</v>
      </c>
    </row>
    <row r="90" spans="1:8" ht="18.95" customHeight="1" x14ac:dyDescent="0.3">
      <c r="A90" s="792" t="s">
        <v>106</v>
      </c>
      <c r="B90" s="792"/>
      <c r="C90" s="792"/>
      <c r="D90" s="792"/>
      <c r="E90" s="826"/>
      <c r="F90" s="826"/>
      <c r="G90" s="826"/>
      <c r="H90" s="826"/>
    </row>
    <row r="91" spans="1:8" ht="18.95" customHeight="1" x14ac:dyDescent="0.3">
      <c r="A91" s="836" t="s">
        <v>107</v>
      </c>
      <c r="B91" s="784"/>
      <c r="C91" s="784"/>
      <c r="D91" s="784"/>
      <c r="E91" s="784"/>
      <c r="F91" s="784"/>
      <c r="G91" s="784"/>
      <c r="H91" s="837"/>
    </row>
    <row r="92" spans="1:8" ht="18.95" customHeight="1" x14ac:dyDescent="0.3">
      <c r="A92" s="786" t="s">
        <v>108</v>
      </c>
      <c r="B92" s="787"/>
      <c r="C92" s="787"/>
      <c r="D92" s="787"/>
      <c r="E92" s="787"/>
      <c r="F92" s="787"/>
      <c r="G92" s="787"/>
      <c r="H92" s="788"/>
    </row>
    <row r="93" spans="1:8" ht="18.95" customHeight="1" x14ac:dyDescent="0.3">
      <c r="A93" s="789" t="s">
        <v>109</v>
      </c>
      <c r="B93" s="790"/>
      <c r="C93" s="790"/>
      <c r="D93" s="790"/>
      <c r="E93" s="790"/>
      <c r="F93" s="790"/>
      <c r="G93" s="790"/>
      <c r="H93" s="791"/>
    </row>
    <row r="94" spans="1:8" ht="18.95" customHeight="1" x14ac:dyDescent="0.3">
      <c r="A94" s="789" t="s">
        <v>110</v>
      </c>
      <c r="B94" s="790"/>
      <c r="C94" s="790"/>
      <c r="D94" s="790"/>
      <c r="E94" s="790"/>
      <c r="F94" s="790"/>
      <c r="G94" s="790"/>
      <c r="H94" s="791"/>
    </row>
    <row r="95" spans="1:8" ht="18.95" customHeight="1" x14ac:dyDescent="0.3">
      <c r="A95" s="789" t="s">
        <v>111</v>
      </c>
      <c r="B95" s="790"/>
      <c r="C95" s="790"/>
      <c r="D95" s="790"/>
      <c r="E95" s="790"/>
      <c r="F95" s="790"/>
      <c r="G95" s="790"/>
      <c r="H95" s="791"/>
    </row>
    <row r="96" spans="1:8" ht="18.95" customHeight="1" x14ac:dyDescent="0.3">
      <c r="A96" s="825" t="s">
        <v>112</v>
      </c>
      <c r="B96" s="825"/>
      <c r="C96" s="825"/>
      <c r="D96" s="825"/>
      <c r="E96" s="825"/>
      <c r="F96" s="825"/>
      <c r="G96" s="825"/>
      <c r="H96" s="825"/>
    </row>
    <row r="97" spans="1:8" ht="18.95" customHeight="1" x14ac:dyDescent="0.3">
      <c r="A97" s="616" t="s">
        <v>113</v>
      </c>
      <c r="B97" s="76" t="s">
        <v>114</v>
      </c>
      <c r="C97" s="76"/>
      <c r="D97" s="76"/>
      <c r="E97" s="77"/>
      <c r="F97" s="77"/>
      <c r="G97" s="77"/>
      <c r="H97" s="617"/>
    </row>
    <row r="98" spans="1:8" ht="18.95" customHeight="1" x14ac:dyDescent="0.3">
      <c r="A98" s="146" t="s">
        <v>115</v>
      </c>
      <c r="B98" s="78" t="s">
        <v>116</v>
      </c>
      <c r="C98" s="78"/>
      <c r="D98" s="78"/>
      <c r="E98" s="79"/>
      <c r="F98" s="79"/>
      <c r="G98" s="79"/>
      <c r="H98" s="80"/>
    </row>
    <row r="99" spans="1:8" ht="18.95" customHeight="1" x14ac:dyDescent="0.3">
      <c r="A99" s="147" t="s">
        <v>117</v>
      </c>
      <c r="B99" s="81" t="s">
        <v>118</v>
      </c>
      <c r="C99" s="81"/>
      <c r="D99" s="81"/>
      <c r="E99" s="82"/>
      <c r="F99" s="82"/>
      <c r="G99" s="82"/>
      <c r="H99" s="148"/>
    </row>
    <row r="100" spans="1:8" ht="18.95" customHeight="1" x14ac:dyDescent="0.3">
      <c r="A100" s="781" t="s">
        <v>119</v>
      </c>
      <c r="B100" s="781"/>
      <c r="C100" s="781"/>
      <c r="D100" s="781"/>
      <c r="E100" s="781"/>
      <c r="F100" s="781"/>
      <c r="G100" s="781"/>
      <c r="H100" s="781"/>
    </row>
    <row r="101" spans="1:8" ht="18.95" customHeight="1" x14ac:dyDescent="0.3">
      <c r="A101" s="822" t="s">
        <v>120</v>
      </c>
      <c r="B101" s="822"/>
      <c r="C101" s="822"/>
      <c r="D101" s="822"/>
      <c r="E101" s="822"/>
      <c r="F101" s="822"/>
      <c r="G101" s="822"/>
      <c r="H101" s="822"/>
    </row>
  </sheetData>
  <mergeCells count="19">
    <mergeCell ref="A101:H101"/>
    <mergeCell ref="A91:H91"/>
    <mergeCell ref="A92:H92"/>
    <mergeCell ref="A93:H93"/>
    <mergeCell ref="A94:H94"/>
    <mergeCell ref="A95:H95"/>
    <mergeCell ref="A96:H96"/>
    <mergeCell ref="A100:H100"/>
    <mergeCell ref="A90:H90"/>
    <mergeCell ref="A1:B5"/>
    <mergeCell ref="A7:B7"/>
    <mergeCell ref="A87:D87"/>
    <mergeCell ref="C88:D88"/>
    <mergeCell ref="C89:D89"/>
    <mergeCell ref="A6:B6"/>
    <mergeCell ref="B25:H25"/>
    <mergeCell ref="B36:H36"/>
    <mergeCell ref="B54:H54"/>
    <mergeCell ref="B71:H71"/>
  </mergeCells>
  <pageMargins left="0.25" right="0.25" top="0.75" bottom="0.75" header="0.3" footer="0.3"/>
  <pageSetup paperSize="9" scale="34" fitToHeight="0" orientation="portrait" r:id="rId1"/>
  <rowBreaks count="1" manualBreakCount="1">
    <brk id="53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A4A1-1BB9-4D2F-B813-5F7783822180}">
  <sheetPr>
    <tabColor theme="9" tint="0.79998168889431442"/>
    <pageSetUpPr fitToPage="1"/>
  </sheetPr>
  <dimension ref="A1:W103"/>
  <sheetViews>
    <sheetView topLeftCell="A54" zoomScale="60" zoomScaleNormal="60" workbookViewId="0">
      <selection activeCell="B77" sqref="B77"/>
    </sheetView>
  </sheetViews>
  <sheetFormatPr defaultColWidth="9.25" defaultRowHeight="16.5" x14ac:dyDescent="0.3"/>
  <cols>
    <col min="1" max="1" width="25.625" style="99" customWidth="1"/>
    <col min="2" max="2" width="68" style="99" customWidth="1"/>
    <col min="3" max="3" width="100.625" style="99" customWidth="1"/>
    <col min="4" max="8" width="15.625" style="99" customWidth="1"/>
    <col min="9" max="16384" width="9.25" style="99"/>
  </cols>
  <sheetData>
    <row r="1" spans="1:8" ht="18.95" customHeight="1" x14ac:dyDescent="0.3">
      <c r="A1" s="840" t="e" vm="1">
        <v>#VALUE!</v>
      </c>
      <c r="B1" s="840"/>
      <c r="C1" s="98"/>
    </row>
    <row r="2" spans="1:8" ht="18.95" customHeight="1" x14ac:dyDescent="0.3">
      <c r="A2" s="840"/>
      <c r="B2" s="840"/>
      <c r="C2" s="98"/>
    </row>
    <row r="3" spans="1:8" ht="18.95" customHeight="1" x14ac:dyDescent="0.3">
      <c r="A3" s="840"/>
      <c r="B3" s="840"/>
      <c r="C3" s="98"/>
    </row>
    <row r="4" spans="1:8" ht="18.95" customHeight="1" x14ac:dyDescent="0.3">
      <c r="A4" s="840"/>
      <c r="B4" s="840"/>
      <c r="C4" s="98"/>
    </row>
    <row r="5" spans="1:8" ht="18.95" customHeight="1" x14ac:dyDescent="0.3">
      <c r="A5" s="840"/>
      <c r="B5" s="840"/>
      <c r="C5" s="98"/>
    </row>
    <row r="6" spans="1:8" ht="30" customHeight="1" x14ac:dyDescent="0.3">
      <c r="A6" s="776" t="s">
        <v>0</v>
      </c>
      <c r="B6" s="776"/>
      <c r="C6" s="98"/>
    </row>
    <row r="7" spans="1:8" ht="32.25" x14ac:dyDescent="0.55000000000000004">
      <c r="A7" s="841" t="s">
        <v>1</v>
      </c>
      <c r="B7" s="841"/>
      <c r="C7" s="100"/>
    </row>
    <row r="8" spans="1:8" s="216" customFormat="1" ht="27.75" x14ac:dyDescent="0.5">
      <c r="A8" s="220" t="s">
        <v>416</v>
      </c>
      <c r="B8" s="221"/>
      <c r="C8" s="222"/>
      <c r="D8" s="223"/>
      <c r="E8" s="223"/>
    </row>
    <row r="9" spans="1:8" ht="50.1" customHeight="1" x14ac:dyDescent="0.3">
      <c r="A9" s="618" t="s">
        <v>3</v>
      </c>
      <c r="B9" s="303">
        <v>46181</v>
      </c>
      <c r="C9" s="618" t="s">
        <v>4</v>
      </c>
      <c r="D9" s="619" t="s">
        <v>5</v>
      </c>
      <c r="E9" s="619" t="s">
        <v>6</v>
      </c>
      <c r="F9" s="619" t="s">
        <v>7</v>
      </c>
      <c r="G9" s="619" t="s">
        <v>8</v>
      </c>
      <c r="H9" s="619" t="s">
        <v>9</v>
      </c>
    </row>
    <row r="10" spans="1:8" ht="19.5" x14ac:dyDescent="0.3">
      <c r="A10" s="620"/>
      <c r="B10" s="621" t="s">
        <v>417</v>
      </c>
      <c r="C10" s="622" t="s">
        <v>418</v>
      </c>
      <c r="D10" s="623">
        <v>70</v>
      </c>
      <c r="E10" s="624">
        <v>97.4</v>
      </c>
      <c r="F10" s="624">
        <v>5.88</v>
      </c>
      <c r="G10" s="624">
        <v>5.77</v>
      </c>
      <c r="H10" s="624">
        <v>5.34</v>
      </c>
    </row>
    <row r="11" spans="1:8" ht="33" x14ac:dyDescent="0.3">
      <c r="A11" s="625"/>
      <c r="B11" s="101" t="s">
        <v>419</v>
      </c>
      <c r="C11" s="622" t="s">
        <v>420</v>
      </c>
      <c r="D11" s="102">
        <v>70</v>
      </c>
      <c r="E11" s="103">
        <v>41.3</v>
      </c>
      <c r="F11" s="103">
        <v>2.77</v>
      </c>
      <c r="G11" s="103">
        <v>1.96</v>
      </c>
      <c r="H11" s="103">
        <v>2.71</v>
      </c>
    </row>
    <row r="12" spans="1:8" ht="33" x14ac:dyDescent="0.3">
      <c r="A12" s="626" t="s">
        <v>14</v>
      </c>
      <c r="B12" s="627" t="s">
        <v>216</v>
      </c>
      <c r="C12" s="628" t="s">
        <v>421</v>
      </c>
      <c r="D12" s="629">
        <v>50</v>
      </c>
      <c r="E12" s="630">
        <v>34.200000000000003</v>
      </c>
      <c r="F12" s="630">
        <v>4.51</v>
      </c>
      <c r="G12" s="630">
        <v>0.96</v>
      </c>
      <c r="H12" s="630">
        <v>1.1599999999999999</v>
      </c>
    </row>
    <row r="13" spans="1:8" ht="19.5" x14ac:dyDescent="0.3">
      <c r="A13" s="626"/>
      <c r="B13" s="510" t="s">
        <v>206</v>
      </c>
      <c r="C13" s="512"/>
      <c r="D13" s="550">
        <v>50</v>
      </c>
      <c r="E13" s="550">
        <v>17.2</v>
      </c>
      <c r="F13" s="550">
        <v>3.07</v>
      </c>
      <c r="G13" s="550">
        <v>0.10299999999999999</v>
      </c>
      <c r="H13" s="550">
        <v>1.03</v>
      </c>
    </row>
    <row r="14" spans="1:8" ht="18.95" customHeight="1" x14ac:dyDescent="0.3">
      <c r="A14" s="631"/>
      <c r="B14" s="104" t="s">
        <v>19</v>
      </c>
      <c r="C14" s="622" t="s">
        <v>422</v>
      </c>
      <c r="D14" s="105">
        <v>80</v>
      </c>
      <c r="E14" s="105">
        <v>137</v>
      </c>
      <c r="F14" s="105">
        <v>26.2</v>
      </c>
      <c r="G14" s="105">
        <v>1.08</v>
      </c>
      <c r="H14" s="105">
        <v>4.54</v>
      </c>
    </row>
    <row r="15" spans="1:8" ht="18.95" customHeight="1" x14ac:dyDescent="0.3">
      <c r="A15" s="631"/>
      <c r="B15" s="632" t="s">
        <v>21</v>
      </c>
      <c r="C15" s="622" t="s">
        <v>423</v>
      </c>
      <c r="D15" s="633">
        <v>80</v>
      </c>
      <c r="E15" s="633">
        <v>110.3914</v>
      </c>
      <c r="F15" s="633">
        <v>18.813200000000002</v>
      </c>
      <c r="G15" s="633">
        <v>3.3194000000000004</v>
      </c>
      <c r="H15" s="633">
        <v>1.5939000000000003</v>
      </c>
    </row>
    <row r="16" spans="1:8" ht="18.95" customHeight="1" x14ac:dyDescent="0.3">
      <c r="A16" s="631"/>
      <c r="B16" s="760" t="s">
        <v>528</v>
      </c>
      <c r="C16" s="757" t="s">
        <v>529</v>
      </c>
      <c r="D16" s="636">
        <v>100</v>
      </c>
      <c r="E16" s="636">
        <v>45.3</v>
      </c>
      <c r="F16" s="636">
        <v>8.64</v>
      </c>
      <c r="G16" s="636">
        <v>1.54</v>
      </c>
      <c r="H16" s="636">
        <v>0.57999999999999996</v>
      </c>
    </row>
    <row r="17" spans="1:23" ht="18.95" customHeight="1" x14ac:dyDescent="0.3">
      <c r="A17" s="631"/>
      <c r="B17" s="634" t="s">
        <v>184</v>
      </c>
      <c r="C17" s="635" t="s">
        <v>424</v>
      </c>
      <c r="D17" s="633">
        <v>100</v>
      </c>
      <c r="E17" s="633">
        <v>15.5</v>
      </c>
      <c r="F17" s="633">
        <v>1.9</v>
      </c>
      <c r="G17" s="633">
        <v>0.14000000000000001</v>
      </c>
      <c r="H17" s="633">
        <v>1.08</v>
      </c>
    </row>
    <row r="18" spans="1:23" ht="18.95" customHeight="1" x14ac:dyDescent="0.3">
      <c r="A18" s="631"/>
      <c r="B18" s="634" t="s">
        <v>244</v>
      </c>
      <c r="C18" s="635"/>
      <c r="D18" s="633">
        <v>100</v>
      </c>
      <c r="E18" s="633">
        <v>45.74</v>
      </c>
      <c r="F18" s="633">
        <v>10.18</v>
      </c>
      <c r="G18" s="633">
        <v>0.26</v>
      </c>
      <c r="H18" s="633">
        <v>2.44</v>
      </c>
    </row>
    <row r="19" spans="1:23" ht="18.95" customHeight="1" x14ac:dyDescent="0.3">
      <c r="A19" s="631"/>
      <c r="B19" s="632" t="s">
        <v>28</v>
      </c>
      <c r="C19" s="637" t="s">
        <v>425</v>
      </c>
      <c r="D19" s="633">
        <v>5</v>
      </c>
      <c r="E19" s="633">
        <v>32.189399999999999</v>
      </c>
      <c r="F19" s="633">
        <v>9.7050000000000011E-2</v>
      </c>
      <c r="G19" s="633">
        <v>3.5305500000000003</v>
      </c>
      <c r="H19" s="633">
        <v>1.3550000000000001E-2</v>
      </c>
    </row>
    <row r="20" spans="1:23" ht="18.95" customHeight="1" x14ac:dyDescent="0.35">
      <c r="A20" s="638"/>
      <c r="B20" s="104" t="s">
        <v>30</v>
      </c>
      <c r="C20" s="622" t="s">
        <v>426</v>
      </c>
      <c r="D20" s="105">
        <v>10</v>
      </c>
      <c r="E20" s="105">
        <v>91.315049999999999</v>
      </c>
      <c r="F20" s="105">
        <v>1.92</v>
      </c>
      <c r="G20" s="105">
        <v>7.7350499999999993</v>
      </c>
      <c r="H20" s="105">
        <v>4.2349499999999995</v>
      </c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</row>
    <row r="21" spans="1:23" ht="19.5" x14ac:dyDescent="0.35">
      <c r="A21" s="638" t="s">
        <v>32</v>
      </c>
      <c r="B21" s="632" t="s">
        <v>221</v>
      </c>
      <c r="C21" s="622"/>
      <c r="D21" s="639">
        <v>50</v>
      </c>
      <c r="E21" s="633"/>
      <c r="F21" s="633"/>
      <c r="G21" s="633"/>
      <c r="H21" s="633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</row>
    <row r="22" spans="1:23" ht="18.95" customHeight="1" x14ac:dyDescent="0.3">
      <c r="A22" s="640"/>
      <c r="B22" s="641" t="s">
        <v>34</v>
      </c>
      <c r="C22" s="635"/>
      <c r="D22" s="642">
        <v>30</v>
      </c>
      <c r="E22" s="642">
        <v>72.674999999999997</v>
      </c>
      <c r="F22" s="642">
        <v>13.574999999999999</v>
      </c>
      <c r="G22" s="642">
        <v>0.46499999999999991</v>
      </c>
      <c r="H22" s="642">
        <v>2.6099999999999994</v>
      </c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</row>
    <row r="23" spans="1:23" ht="18.95" customHeight="1" x14ac:dyDescent="0.3">
      <c r="A23" s="640"/>
      <c r="B23" s="104" t="s">
        <v>138</v>
      </c>
      <c r="C23" s="637"/>
      <c r="D23" s="105">
        <v>100</v>
      </c>
      <c r="E23" s="105">
        <v>39.975999999999999</v>
      </c>
      <c r="F23" s="105">
        <v>11.94</v>
      </c>
      <c r="G23" s="105">
        <v>0</v>
      </c>
      <c r="H23" s="105">
        <v>0.3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</row>
    <row r="24" spans="1:23" ht="18.95" customHeight="1" x14ac:dyDescent="0.3">
      <c r="A24" s="643"/>
      <c r="B24" s="107"/>
      <c r="C24" s="107" t="s">
        <v>36</v>
      </c>
      <c r="D24" s="644"/>
      <c r="E24" s="645">
        <f>SUM(E10:E23)</f>
        <v>780.18684999999994</v>
      </c>
      <c r="F24" s="645">
        <f>SUM(F10:F23)</f>
        <v>109.49525</v>
      </c>
      <c r="G24" s="645">
        <f>SUM(G10:G23)</f>
        <v>26.862999999999996</v>
      </c>
      <c r="H24" s="645">
        <f>SUM(H10:H23)</f>
        <v>27.632400000000001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</row>
    <row r="25" spans="1:23" s="216" customFormat="1" ht="27.75" x14ac:dyDescent="0.5">
      <c r="A25" s="646" t="str">
        <f>A8</f>
        <v>24. nädal</v>
      </c>
      <c r="B25" s="849"/>
      <c r="C25" s="850"/>
      <c r="D25" s="850"/>
      <c r="E25" s="850"/>
      <c r="F25" s="850"/>
      <c r="G25" s="850"/>
      <c r="H25" s="851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</row>
    <row r="26" spans="1:23" ht="50.1" customHeight="1" x14ac:dyDescent="0.3">
      <c r="A26" s="647" t="s">
        <v>37</v>
      </c>
      <c r="B26" s="648">
        <f>B9+1</f>
        <v>46182</v>
      </c>
      <c r="C26" s="647" t="s">
        <v>4</v>
      </c>
      <c r="D26" s="649" t="s">
        <v>5</v>
      </c>
      <c r="E26" s="649" t="s">
        <v>6</v>
      </c>
      <c r="F26" s="649" t="s">
        <v>7</v>
      </c>
      <c r="G26" s="649" t="s">
        <v>8</v>
      </c>
      <c r="H26" s="649" t="s">
        <v>9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</row>
    <row r="27" spans="1:23" ht="33" x14ac:dyDescent="0.3">
      <c r="A27" s="650"/>
      <c r="B27" s="651" t="s">
        <v>427</v>
      </c>
      <c r="C27" s="652" t="s">
        <v>428</v>
      </c>
      <c r="D27" s="653">
        <v>100</v>
      </c>
      <c r="E27" s="653">
        <v>72.400000000000006</v>
      </c>
      <c r="F27" s="653">
        <v>8.6</v>
      </c>
      <c r="G27" s="653">
        <v>2.23</v>
      </c>
      <c r="H27" s="653">
        <v>4.09</v>
      </c>
      <c r="Q27" s="106"/>
      <c r="R27" s="106"/>
      <c r="S27" s="106"/>
      <c r="T27" s="106"/>
      <c r="U27" s="106"/>
      <c r="V27" s="106"/>
      <c r="W27" s="106"/>
    </row>
    <row r="28" spans="1:23" ht="33" x14ac:dyDescent="0.3">
      <c r="A28" s="654"/>
      <c r="B28" s="651" t="s">
        <v>429</v>
      </c>
      <c r="C28" s="652" t="s">
        <v>430</v>
      </c>
      <c r="D28" s="653">
        <v>100</v>
      </c>
      <c r="E28" s="653">
        <v>107.652</v>
      </c>
      <c r="F28" s="653">
        <v>9.7850000000000001</v>
      </c>
      <c r="G28" s="653">
        <v>7.0949999999999998</v>
      </c>
      <c r="H28" s="653">
        <v>2.9620000000000002</v>
      </c>
      <c r="Q28" s="106"/>
      <c r="R28" s="106"/>
      <c r="S28" s="106"/>
      <c r="T28" s="106"/>
      <c r="U28" s="106"/>
      <c r="V28" s="106"/>
      <c r="W28" s="106"/>
    </row>
    <row r="29" spans="1:23" ht="33" x14ac:dyDescent="0.3">
      <c r="A29" s="654" t="s">
        <v>14</v>
      </c>
      <c r="B29" s="761" t="s">
        <v>530</v>
      </c>
      <c r="C29" s="762" t="s">
        <v>531</v>
      </c>
      <c r="D29" s="655">
        <v>100</v>
      </c>
      <c r="E29" s="655">
        <v>57.6</v>
      </c>
      <c r="F29" s="655">
        <v>5.7</v>
      </c>
      <c r="G29" s="655">
        <v>2.5</v>
      </c>
      <c r="H29" s="655">
        <v>1.73</v>
      </c>
      <c r="J29" s="108"/>
      <c r="K29" s="109"/>
      <c r="L29" s="110"/>
      <c r="M29" s="110"/>
      <c r="N29" s="110"/>
      <c r="O29" s="110"/>
      <c r="P29" s="110"/>
      <c r="Q29" s="106"/>
      <c r="R29" s="106"/>
      <c r="S29" s="106"/>
      <c r="T29" s="106"/>
      <c r="U29" s="106"/>
      <c r="V29" s="106"/>
      <c r="W29" s="106"/>
    </row>
    <row r="30" spans="1:23" ht="19.5" x14ac:dyDescent="0.3">
      <c r="A30" s="650"/>
      <c r="B30" s="651" t="s">
        <v>44</v>
      </c>
      <c r="C30" s="622"/>
      <c r="D30" s="656">
        <v>30</v>
      </c>
      <c r="E30" s="656">
        <v>35.520000000000003</v>
      </c>
      <c r="F30" s="656">
        <v>1.2299999999999998</v>
      </c>
      <c r="G30" s="656">
        <v>3</v>
      </c>
      <c r="H30" s="656">
        <v>0.89999999999999991</v>
      </c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</row>
    <row r="31" spans="1:23" s="111" customFormat="1" ht="33" x14ac:dyDescent="0.3">
      <c r="A31" s="650"/>
      <c r="B31" s="651" t="s">
        <v>431</v>
      </c>
      <c r="C31" s="652" t="s">
        <v>432</v>
      </c>
      <c r="D31" s="656">
        <v>160</v>
      </c>
      <c r="E31" s="656">
        <v>326.31799999999998</v>
      </c>
      <c r="F31" s="656">
        <v>49.668999999999997</v>
      </c>
      <c r="G31" s="656">
        <v>12.1044</v>
      </c>
      <c r="H31" s="656">
        <v>8.1523000000000003</v>
      </c>
      <c r="J31" s="112"/>
      <c r="K31" s="112"/>
      <c r="L31" s="112"/>
      <c r="M31" s="112"/>
      <c r="N31" s="112"/>
      <c r="O31" s="112"/>
      <c r="P31" s="112"/>
    </row>
    <row r="32" spans="1:23" s="111" customFormat="1" ht="18.95" customHeight="1" x14ac:dyDescent="0.3">
      <c r="A32" s="657" t="s">
        <v>32</v>
      </c>
      <c r="B32" s="658" t="s">
        <v>33</v>
      </c>
      <c r="C32" s="659"/>
      <c r="D32" s="655">
        <v>50</v>
      </c>
      <c r="E32" s="656"/>
      <c r="F32" s="656"/>
      <c r="G32" s="656"/>
      <c r="H32" s="656"/>
      <c r="J32" s="112"/>
      <c r="K32" s="112"/>
      <c r="L32" s="112"/>
      <c r="M32" s="112"/>
      <c r="N32" s="112"/>
      <c r="O32" s="112"/>
      <c r="P32" s="113"/>
    </row>
    <row r="33" spans="1:22" s="111" customFormat="1" ht="19.5" x14ac:dyDescent="0.35">
      <c r="A33" s="660"/>
      <c r="B33" s="658" t="s">
        <v>34</v>
      </c>
      <c r="C33" s="622"/>
      <c r="D33" s="656">
        <v>30</v>
      </c>
      <c r="E33" s="656">
        <v>72.674999999999997</v>
      </c>
      <c r="F33" s="656">
        <v>13.574999999999999</v>
      </c>
      <c r="G33" s="656">
        <v>0.46499999999999991</v>
      </c>
      <c r="H33" s="656">
        <v>2.6099999999999994</v>
      </c>
      <c r="J33" s="112"/>
      <c r="K33" s="112"/>
      <c r="L33" s="112"/>
      <c r="M33" s="112"/>
      <c r="N33" s="112"/>
      <c r="O33" s="112"/>
      <c r="P33" s="112"/>
    </row>
    <row r="34" spans="1:22" s="111" customFormat="1" ht="18.95" customHeight="1" x14ac:dyDescent="0.35">
      <c r="A34" s="660"/>
      <c r="B34" s="658" t="s">
        <v>47</v>
      </c>
      <c r="C34" s="661"/>
      <c r="D34" s="656">
        <v>100</v>
      </c>
      <c r="E34" s="656">
        <v>32.4</v>
      </c>
      <c r="F34" s="656">
        <v>5.6</v>
      </c>
      <c r="G34" s="656">
        <v>0.2</v>
      </c>
      <c r="H34" s="656">
        <v>0.6</v>
      </c>
      <c r="J34" s="112"/>
      <c r="K34" s="112"/>
      <c r="L34" s="112"/>
      <c r="M34" s="112"/>
      <c r="N34" s="112"/>
      <c r="O34" s="112"/>
      <c r="P34" s="112"/>
    </row>
    <row r="35" spans="1:22" ht="18.95" customHeight="1" x14ac:dyDescent="0.3">
      <c r="A35" s="643"/>
      <c r="B35" s="114"/>
      <c r="C35" s="114" t="s">
        <v>36</v>
      </c>
      <c r="D35" s="662"/>
      <c r="E35" s="663">
        <f>SUM(E27:E34)</f>
        <v>704.56499999999994</v>
      </c>
      <c r="F35" s="663">
        <f>SUM(F27:F34)</f>
        <v>94.158999999999992</v>
      </c>
      <c r="G35" s="663">
        <f>SUM(G27:G34)</f>
        <v>27.5944</v>
      </c>
      <c r="H35" s="663">
        <f>SUM(H27:H34)</f>
        <v>21.0443</v>
      </c>
      <c r="J35" s="106"/>
      <c r="K35" s="106"/>
      <c r="L35" s="106"/>
      <c r="M35" s="106"/>
      <c r="N35" s="106"/>
      <c r="O35" s="106"/>
      <c r="P35" s="106"/>
    </row>
    <row r="36" spans="1:22" s="216" customFormat="1" ht="27.75" x14ac:dyDescent="0.5">
      <c r="A36" s="646" t="str">
        <f>A8</f>
        <v>24. nädal</v>
      </c>
      <c r="B36" s="852"/>
      <c r="C36" s="853"/>
      <c r="D36" s="853"/>
      <c r="E36" s="853"/>
      <c r="F36" s="853"/>
      <c r="G36" s="853"/>
      <c r="H36" s="854"/>
      <c r="J36" s="219"/>
      <c r="K36" s="219"/>
      <c r="L36" s="219"/>
      <c r="M36" s="219"/>
      <c r="N36" s="219"/>
      <c r="O36" s="219"/>
      <c r="P36" s="219"/>
    </row>
    <row r="37" spans="1:22" ht="50.1" customHeight="1" x14ac:dyDescent="0.3">
      <c r="A37" s="647" t="s">
        <v>48</v>
      </c>
      <c r="B37" s="648">
        <f>B9+2</f>
        <v>46183</v>
      </c>
      <c r="C37" s="647" t="s">
        <v>4</v>
      </c>
      <c r="D37" s="649" t="s">
        <v>5</v>
      </c>
      <c r="E37" s="649" t="s">
        <v>6</v>
      </c>
      <c r="F37" s="649" t="s">
        <v>7</v>
      </c>
      <c r="G37" s="649" t="s">
        <v>8</v>
      </c>
      <c r="H37" s="649" t="s">
        <v>9</v>
      </c>
      <c r="O37" s="106"/>
      <c r="P37" s="106"/>
      <c r="Q37" s="106"/>
      <c r="R37" s="106"/>
      <c r="S37" s="106"/>
      <c r="T37" s="106"/>
      <c r="U37" s="106"/>
      <c r="V37" s="106"/>
    </row>
    <row r="38" spans="1:22" ht="33" x14ac:dyDescent="0.3">
      <c r="A38" s="664"/>
      <c r="B38" s="658" t="s">
        <v>433</v>
      </c>
      <c r="C38" s="659" t="s">
        <v>434</v>
      </c>
      <c r="D38" s="665">
        <v>70</v>
      </c>
      <c r="E38" s="666">
        <v>50.3</v>
      </c>
      <c r="F38" s="666">
        <v>5.08</v>
      </c>
      <c r="G38" s="666">
        <v>1.45</v>
      </c>
      <c r="H38" s="666">
        <v>3.47</v>
      </c>
      <c r="O38" s="106"/>
      <c r="P38" s="106"/>
      <c r="Q38" s="106"/>
      <c r="R38" s="106"/>
      <c r="S38" s="106"/>
      <c r="T38" s="106"/>
      <c r="U38" s="106"/>
      <c r="V38" s="106"/>
    </row>
    <row r="39" spans="1:22" ht="33" x14ac:dyDescent="0.3">
      <c r="A39" s="654"/>
      <c r="B39" s="658" t="s">
        <v>435</v>
      </c>
      <c r="C39" s="659" t="s">
        <v>436</v>
      </c>
      <c r="D39" s="665">
        <v>70</v>
      </c>
      <c r="E39" s="666">
        <v>84.98</v>
      </c>
      <c r="F39" s="666">
        <v>0.91700000000000004</v>
      </c>
      <c r="G39" s="666">
        <v>3.2759999999999994</v>
      </c>
      <c r="H39" s="666">
        <v>12.795999999999999</v>
      </c>
      <c r="J39" s="106"/>
      <c r="K39" s="106"/>
      <c r="L39" s="106"/>
      <c r="M39" s="106"/>
      <c r="N39" s="106"/>
      <c r="O39" s="106"/>
      <c r="P39" s="115"/>
      <c r="Q39" s="115"/>
      <c r="R39" s="115"/>
      <c r="S39" s="115"/>
      <c r="T39" s="106"/>
      <c r="U39" s="106"/>
      <c r="V39" s="106"/>
    </row>
    <row r="40" spans="1:22" ht="19.5" x14ac:dyDescent="0.35">
      <c r="A40" s="654" t="s">
        <v>14</v>
      </c>
      <c r="B40" s="116" t="s">
        <v>437</v>
      </c>
      <c r="C40" s="667" t="s">
        <v>438</v>
      </c>
      <c r="D40" s="117">
        <v>50</v>
      </c>
      <c r="E40" s="118">
        <v>34.5</v>
      </c>
      <c r="F40" s="118">
        <v>2.5499999999999998</v>
      </c>
      <c r="G40" s="118">
        <v>2.3250000000000002</v>
      </c>
      <c r="H40" s="118">
        <v>0.49000000000000005</v>
      </c>
      <c r="J40" s="106"/>
      <c r="K40" s="106"/>
      <c r="S40" s="115"/>
      <c r="T40" s="106"/>
      <c r="U40" s="106"/>
      <c r="V40" s="106"/>
    </row>
    <row r="41" spans="1:22" ht="19.5" x14ac:dyDescent="0.35">
      <c r="A41" s="654"/>
      <c r="B41" s="660" t="s">
        <v>269</v>
      </c>
      <c r="C41" s="659" t="s">
        <v>439</v>
      </c>
      <c r="D41" s="668">
        <v>50</v>
      </c>
      <c r="E41" s="668">
        <v>53</v>
      </c>
      <c r="F41" s="668">
        <v>2.67</v>
      </c>
      <c r="G41" s="668">
        <v>4.01</v>
      </c>
      <c r="H41" s="668">
        <v>1.46</v>
      </c>
      <c r="J41" s="106"/>
      <c r="K41" s="106"/>
      <c r="S41" s="115"/>
      <c r="T41" s="106"/>
      <c r="U41" s="106"/>
      <c r="V41" s="106"/>
    </row>
    <row r="42" spans="1:22" ht="19.5" x14ac:dyDescent="0.3">
      <c r="A42" s="654"/>
      <c r="B42" s="34" t="s">
        <v>181</v>
      </c>
      <c r="C42" s="669"/>
      <c r="D42" s="142">
        <v>50</v>
      </c>
      <c r="E42" s="142">
        <v>16.626000000000001</v>
      </c>
      <c r="F42" s="142">
        <v>3.7</v>
      </c>
      <c r="G42" s="142">
        <v>0.15</v>
      </c>
      <c r="H42" s="142">
        <v>1</v>
      </c>
      <c r="J42" s="106"/>
      <c r="K42" s="106"/>
      <c r="S42" s="115"/>
      <c r="T42" s="106"/>
      <c r="U42" s="106"/>
      <c r="V42" s="106"/>
    </row>
    <row r="43" spans="1:22" ht="19.5" x14ac:dyDescent="0.35">
      <c r="A43" s="654"/>
      <c r="B43" s="670" t="s">
        <v>91</v>
      </c>
      <c r="C43" s="659" t="s">
        <v>239</v>
      </c>
      <c r="D43" s="671">
        <v>80</v>
      </c>
      <c r="E43" s="672">
        <v>70.400000000000006</v>
      </c>
      <c r="F43" s="672">
        <v>13.5</v>
      </c>
      <c r="G43" s="672">
        <v>0.498</v>
      </c>
      <c r="H43" s="672">
        <v>2.42</v>
      </c>
      <c r="J43" s="106"/>
      <c r="K43" s="106"/>
      <c r="L43" s="106"/>
      <c r="M43" s="106"/>
      <c r="N43" s="106"/>
      <c r="O43" s="106"/>
      <c r="P43" s="115"/>
      <c r="Q43" s="115"/>
      <c r="R43" s="115"/>
      <c r="S43" s="115"/>
      <c r="T43" s="106"/>
      <c r="U43" s="106"/>
      <c r="V43" s="106"/>
    </row>
    <row r="44" spans="1:22" ht="19.5" x14ac:dyDescent="0.35">
      <c r="A44" s="664"/>
      <c r="B44" s="670" t="s">
        <v>155</v>
      </c>
      <c r="C44" s="659" t="s">
        <v>440</v>
      </c>
      <c r="D44" s="671">
        <v>80</v>
      </c>
      <c r="E44" s="672">
        <v>61.227200000000003</v>
      </c>
      <c r="F44" s="672">
        <v>12.676799999999998</v>
      </c>
      <c r="G44" s="672">
        <v>0.48800000000000004</v>
      </c>
      <c r="H44" s="672">
        <v>1.8903999999999999</v>
      </c>
      <c r="J44" s="106"/>
      <c r="K44" s="106"/>
      <c r="L44" s="106"/>
      <c r="M44" s="106"/>
      <c r="N44" s="106"/>
      <c r="O44" s="106"/>
      <c r="P44" s="115"/>
      <c r="Q44" s="115"/>
      <c r="R44" s="115"/>
      <c r="S44" s="115"/>
      <c r="T44" s="106"/>
      <c r="U44" s="106"/>
      <c r="V44" s="106"/>
    </row>
    <row r="45" spans="1:22" x14ac:dyDescent="0.3">
      <c r="A45" s="664"/>
      <c r="B45" s="756" t="s">
        <v>532</v>
      </c>
      <c r="C45" s="763" t="s">
        <v>533</v>
      </c>
      <c r="D45" s="668">
        <v>100</v>
      </c>
      <c r="E45" s="668">
        <v>50.7</v>
      </c>
      <c r="F45" s="668">
        <v>2.0499999999999998</v>
      </c>
      <c r="G45" s="668">
        <v>2.96</v>
      </c>
      <c r="H45" s="668">
        <v>3.52</v>
      </c>
      <c r="J45" s="106"/>
      <c r="K45" s="106"/>
      <c r="L45" s="106"/>
      <c r="M45" s="106"/>
      <c r="N45" s="106"/>
      <c r="O45" s="106"/>
      <c r="P45" s="115"/>
      <c r="Q45" s="115"/>
      <c r="R45" s="115"/>
      <c r="S45" s="115"/>
      <c r="T45" s="106"/>
      <c r="U45" s="106"/>
      <c r="V45" s="106"/>
    </row>
    <row r="46" spans="1:22" ht="19.5" x14ac:dyDescent="0.3">
      <c r="A46" s="664"/>
      <c r="B46" s="313" t="s">
        <v>441</v>
      </c>
      <c r="C46" s="673" t="s">
        <v>442</v>
      </c>
      <c r="D46" s="536">
        <v>100</v>
      </c>
      <c r="E46" s="541">
        <v>38.25</v>
      </c>
      <c r="F46" s="541">
        <v>4.7850000000000001</v>
      </c>
      <c r="G46" s="541">
        <v>0.96899999999999997</v>
      </c>
      <c r="H46" s="541">
        <v>1.635</v>
      </c>
      <c r="J46" s="106"/>
      <c r="K46" s="106"/>
      <c r="L46" s="106"/>
      <c r="M46" s="106"/>
      <c r="N46" s="106"/>
      <c r="O46" s="106"/>
      <c r="P46" s="115"/>
      <c r="Q46" s="115"/>
      <c r="R46" s="115"/>
      <c r="S46" s="115"/>
      <c r="T46" s="106"/>
      <c r="U46" s="106"/>
      <c r="V46" s="106"/>
    </row>
    <row r="47" spans="1:22" ht="19.5" x14ac:dyDescent="0.35">
      <c r="A47" s="664"/>
      <c r="B47" s="670" t="s">
        <v>443</v>
      </c>
      <c r="C47" s="659" t="s">
        <v>444</v>
      </c>
      <c r="D47" s="668">
        <v>100</v>
      </c>
      <c r="E47" s="668">
        <v>46.6</v>
      </c>
      <c r="F47" s="668">
        <v>10.6</v>
      </c>
      <c r="G47" s="668">
        <v>0.3</v>
      </c>
      <c r="H47" s="668">
        <v>2.2000000000000002</v>
      </c>
      <c r="J47" s="106"/>
      <c r="K47" s="106"/>
      <c r="L47" s="106"/>
      <c r="M47" s="106"/>
      <c r="N47" s="106"/>
      <c r="O47" s="106"/>
      <c r="P47" s="115"/>
      <c r="Q47" s="115"/>
      <c r="R47" s="115"/>
      <c r="S47" s="115"/>
      <c r="T47" s="106"/>
      <c r="U47" s="106"/>
      <c r="V47" s="106"/>
    </row>
    <row r="48" spans="1:22" ht="18.95" customHeight="1" x14ac:dyDescent="0.35">
      <c r="A48" s="637"/>
      <c r="B48" s="670" t="s">
        <v>28</v>
      </c>
      <c r="C48" s="637" t="s">
        <v>425</v>
      </c>
      <c r="D48" s="668">
        <v>5</v>
      </c>
      <c r="E48" s="668">
        <v>32.189399999999999</v>
      </c>
      <c r="F48" s="668">
        <v>9.7050000000000011E-2</v>
      </c>
      <c r="G48" s="668">
        <v>3.5305500000000003</v>
      </c>
      <c r="H48" s="668">
        <v>1.3550000000000001E-2</v>
      </c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</row>
    <row r="49" spans="1:20" ht="19.5" x14ac:dyDescent="0.35">
      <c r="A49" s="637"/>
      <c r="B49" s="670" t="s">
        <v>30</v>
      </c>
      <c r="C49" s="622" t="s">
        <v>426</v>
      </c>
      <c r="D49" s="674">
        <v>10</v>
      </c>
      <c r="E49" s="675">
        <v>60.876700000000007</v>
      </c>
      <c r="F49" s="675">
        <v>1.2800000000000002</v>
      </c>
      <c r="G49" s="675">
        <v>5.1567000000000007</v>
      </c>
      <c r="H49" s="675">
        <v>2.8233000000000001</v>
      </c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</row>
    <row r="50" spans="1:20" ht="18.95" customHeight="1" x14ac:dyDescent="0.3">
      <c r="A50" s="654" t="s">
        <v>32</v>
      </c>
      <c r="B50" s="658" t="s">
        <v>33</v>
      </c>
      <c r="C50" s="635"/>
      <c r="D50" s="676">
        <v>50</v>
      </c>
      <c r="E50" s="633"/>
      <c r="F50" s="633"/>
      <c r="G50" s="633"/>
      <c r="H50" s="633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</row>
    <row r="51" spans="1:20" ht="18.95" customHeight="1" x14ac:dyDescent="0.3">
      <c r="A51" s="635"/>
      <c r="B51" s="658" t="s">
        <v>34</v>
      </c>
      <c r="C51" s="635"/>
      <c r="D51" s="677">
        <v>30</v>
      </c>
      <c r="E51" s="642">
        <v>72.674999999999997</v>
      </c>
      <c r="F51" s="642">
        <v>13.574999999999999</v>
      </c>
      <c r="G51" s="642">
        <v>0.46499999999999991</v>
      </c>
      <c r="H51" s="642">
        <v>2.6099999999999994</v>
      </c>
    </row>
    <row r="52" spans="1:20" ht="18.95" customHeight="1" x14ac:dyDescent="0.3">
      <c r="A52" s="635"/>
      <c r="B52" s="658" t="s">
        <v>445</v>
      </c>
      <c r="C52" s="635"/>
      <c r="D52" s="119">
        <v>100</v>
      </c>
      <c r="E52" s="105">
        <v>48.1</v>
      </c>
      <c r="F52" s="105">
        <v>10.9</v>
      </c>
      <c r="G52" s="105">
        <v>0</v>
      </c>
      <c r="H52" s="105">
        <v>0</v>
      </c>
    </row>
    <row r="53" spans="1:20" ht="18.95" customHeight="1" x14ac:dyDescent="0.3">
      <c r="A53" s="643"/>
      <c r="B53" s="114"/>
      <c r="C53" s="114" t="s">
        <v>36</v>
      </c>
      <c r="D53" s="678"/>
      <c r="E53" s="679">
        <f>SUM(E38:E52)</f>
        <v>720.42430000000002</v>
      </c>
      <c r="F53" s="679">
        <f>SUM(F38:F52)</f>
        <v>84.380850000000009</v>
      </c>
      <c r="G53" s="679">
        <f>SUM(G38:G52)</f>
        <v>25.578250000000004</v>
      </c>
      <c r="H53" s="679">
        <f>SUM(H38:H52)</f>
        <v>36.328249999999997</v>
      </c>
      <c r="J53" s="120"/>
      <c r="K53" s="121"/>
      <c r="L53" s="121"/>
      <c r="M53" s="121"/>
      <c r="N53" s="121"/>
      <c r="O53" s="121"/>
    </row>
    <row r="54" spans="1:20" s="216" customFormat="1" ht="27.75" x14ac:dyDescent="0.5">
      <c r="A54" s="646" t="str">
        <f>A8</f>
        <v>24. nädal</v>
      </c>
      <c r="B54" s="852"/>
      <c r="C54" s="853"/>
      <c r="D54" s="853"/>
      <c r="E54" s="853"/>
      <c r="F54" s="853"/>
      <c r="G54" s="853"/>
      <c r="H54" s="854"/>
      <c r="J54" s="217"/>
      <c r="K54" s="218"/>
      <c r="L54" s="218"/>
      <c r="M54" s="218"/>
      <c r="N54" s="218"/>
      <c r="O54" s="218"/>
    </row>
    <row r="55" spans="1:20" ht="50.1" customHeight="1" x14ac:dyDescent="0.3">
      <c r="A55" s="647" t="s">
        <v>70</v>
      </c>
      <c r="B55" s="648">
        <f>B9+3</f>
        <v>46184</v>
      </c>
      <c r="C55" s="647" t="s">
        <v>4</v>
      </c>
      <c r="D55" s="649" t="s">
        <v>5</v>
      </c>
      <c r="E55" s="649" t="s">
        <v>6</v>
      </c>
      <c r="F55" s="649" t="s">
        <v>7</v>
      </c>
      <c r="G55" s="649" t="s">
        <v>8</v>
      </c>
      <c r="H55" s="649" t="s">
        <v>9</v>
      </c>
    </row>
    <row r="56" spans="1:20" ht="19.5" x14ac:dyDescent="0.3">
      <c r="A56" s="680"/>
      <c r="B56" s="634" t="s">
        <v>446</v>
      </c>
      <c r="C56" s="622" t="s">
        <v>447</v>
      </c>
      <c r="D56" s="636">
        <v>50</v>
      </c>
      <c r="E56" s="636">
        <v>74.760499999999993</v>
      </c>
      <c r="F56" s="636">
        <v>1.4390000000000001</v>
      </c>
      <c r="G56" s="636">
        <v>1.5859999999999999</v>
      </c>
      <c r="H56" s="636">
        <v>4.6244999999999994</v>
      </c>
    </row>
    <row r="57" spans="1:20" ht="33" x14ac:dyDescent="0.3">
      <c r="A57" s="654"/>
      <c r="B57" s="632" t="s">
        <v>448</v>
      </c>
      <c r="C57" s="659" t="s">
        <v>449</v>
      </c>
      <c r="D57" s="633">
        <v>50</v>
      </c>
      <c r="E57" s="636">
        <v>117.8</v>
      </c>
      <c r="F57" s="636">
        <v>0.67</v>
      </c>
      <c r="G57" s="636">
        <v>8.1999999999999993</v>
      </c>
      <c r="H57" s="636">
        <v>10.24</v>
      </c>
    </row>
    <row r="58" spans="1:20" ht="18.95" customHeight="1" x14ac:dyDescent="0.3">
      <c r="A58" s="654" t="s">
        <v>14</v>
      </c>
      <c r="B58" s="681" t="s">
        <v>450</v>
      </c>
      <c r="C58" s="682" t="s">
        <v>451</v>
      </c>
      <c r="D58" s="655">
        <v>50</v>
      </c>
      <c r="E58" s="683">
        <v>76.2</v>
      </c>
      <c r="F58" s="683">
        <v>10.8</v>
      </c>
      <c r="G58" s="683">
        <v>2</v>
      </c>
      <c r="H58" s="683">
        <v>2.96</v>
      </c>
    </row>
    <row r="59" spans="1:20" ht="18.95" customHeight="1" x14ac:dyDescent="0.3">
      <c r="A59" s="654"/>
      <c r="B59" s="108" t="s">
        <v>151</v>
      </c>
      <c r="C59" s="684" t="s">
        <v>452</v>
      </c>
      <c r="D59" s="633">
        <v>50</v>
      </c>
      <c r="E59" s="636">
        <v>59.125999999999998</v>
      </c>
      <c r="F59" s="636">
        <v>4.077</v>
      </c>
      <c r="G59" s="636">
        <v>3.9460000000000002</v>
      </c>
      <c r="H59" s="636">
        <v>1.873</v>
      </c>
    </row>
    <row r="60" spans="1:20" ht="18.95" customHeight="1" x14ac:dyDescent="0.3">
      <c r="A60" s="654"/>
      <c r="B60" s="510" t="s">
        <v>254</v>
      </c>
      <c r="C60" s="519"/>
      <c r="D60" s="440">
        <v>50</v>
      </c>
      <c r="E60" s="440">
        <v>30.4</v>
      </c>
      <c r="F60" s="440">
        <v>4.7450000000000001</v>
      </c>
      <c r="G60" s="440">
        <v>0.56000000000000005</v>
      </c>
      <c r="H60" s="440">
        <v>0.84</v>
      </c>
    </row>
    <row r="61" spans="1:20" ht="18.95" customHeight="1" x14ac:dyDescent="0.3">
      <c r="A61" s="685"/>
      <c r="B61" s="651" t="s">
        <v>19</v>
      </c>
      <c r="C61" s="659" t="s">
        <v>453</v>
      </c>
      <c r="D61" s="656">
        <v>80</v>
      </c>
      <c r="E61" s="653">
        <v>137</v>
      </c>
      <c r="F61" s="653">
        <v>26.2</v>
      </c>
      <c r="G61" s="653">
        <v>1.08</v>
      </c>
      <c r="H61" s="653">
        <v>4.54</v>
      </c>
    </row>
    <row r="62" spans="1:20" ht="19.5" x14ac:dyDescent="0.3">
      <c r="A62" s="685"/>
      <c r="B62" s="634" t="s">
        <v>21</v>
      </c>
      <c r="C62" s="684" t="s">
        <v>423</v>
      </c>
      <c r="D62" s="633">
        <v>80</v>
      </c>
      <c r="E62" s="636">
        <v>110.3914</v>
      </c>
      <c r="F62" s="636">
        <v>18.813200000000002</v>
      </c>
      <c r="G62" s="636">
        <v>3.3194000000000004</v>
      </c>
      <c r="H62" s="636">
        <v>1.5939000000000003</v>
      </c>
      <c r="J62" s="120"/>
      <c r="K62" s="121"/>
      <c r="L62" s="121"/>
      <c r="M62" s="121"/>
      <c r="N62" s="121"/>
      <c r="O62" s="121"/>
    </row>
    <row r="63" spans="1:20" ht="19.5" x14ac:dyDescent="0.3">
      <c r="A63" s="685"/>
      <c r="B63" s="764" t="s">
        <v>534</v>
      </c>
      <c r="C63" s="686"/>
      <c r="D63" s="656">
        <v>100</v>
      </c>
      <c r="E63" s="653">
        <v>20.399999999999999</v>
      </c>
      <c r="F63" s="653">
        <v>3.14</v>
      </c>
      <c r="G63" s="653">
        <v>0.12</v>
      </c>
      <c r="H63" s="653">
        <v>0.84</v>
      </c>
      <c r="J63" s="120"/>
      <c r="K63" s="121"/>
      <c r="L63" s="121"/>
      <c r="M63" s="121"/>
      <c r="N63" s="121"/>
      <c r="O63" s="121"/>
    </row>
    <row r="64" spans="1:20" ht="19.5" x14ac:dyDescent="0.3">
      <c r="A64" s="640"/>
      <c r="B64" s="651" t="s">
        <v>219</v>
      </c>
      <c r="C64" s="635"/>
      <c r="D64" s="633">
        <v>100</v>
      </c>
      <c r="E64" s="636">
        <v>14.2</v>
      </c>
      <c r="F64" s="636">
        <v>1.28</v>
      </c>
      <c r="G64" s="636">
        <v>0.16</v>
      </c>
      <c r="H64" s="636">
        <v>1.34</v>
      </c>
    </row>
    <row r="65" spans="1:8" ht="18.95" customHeight="1" x14ac:dyDescent="0.3">
      <c r="A65" s="640"/>
      <c r="B65" s="764" t="s">
        <v>535</v>
      </c>
      <c r="C65" s="686"/>
      <c r="D65" s="633">
        <v>100</v>
      </c>
      <c r="E65" s="636">
        <v>64.599999999999994</v>
      </c>
      <c r="F65" s="636">
        <v>10.38</v>
      </c>
      <c r="G65" s="636">
        <v>0.28000000000000003</v>
      </c>
      <c r="H65" s="636">
        <v>3.92</v>
      </c>
    </row>
    <row r="66" spans="1:8" ht="18.95" customHeight="1" x14ac:dyDescent="0.3">
      <c r="A66" s="640"/>
      <c r="B66" s="651" t="s">
        <v>28</v>
      </c>
      <c r="C66" s="635" t="s">
        <v>425</v>
      </c>
      <c r="D66" s="656">
        <v>5</v>
      </c>
      <c r="E66" s="653">
        <v>32.189399999999999</v>
      </c>
      <c r="F66" s="653">
        <v>9.7050000000000011E-2</v>
      </c>
      <c r="G66" s="653">
        <v>3.5305500000000003</v>
      </c>
      <c r="H66" s="653">
        <v>1.3550000000000001E-2</v>
      </c>
    </row>
    <row r="67" spans="1:8" ht="18.95" customHeight="1" x14ac:dyDescent="0.3">
      <c r="A67" s="640"/>
      <c r="B67" s="651" t="s">
        <v>30</v>
      </c>
      <c r="C67" s="622" t="s">
        <v>426</v>
      </c>
      <c r="D67" s="653">
        <v>10</v>
      </c>
      <c r="E67" s="653">
        <v>91.315049999999999</v>
      </c>
      <c r="F67" s="653">
        <v>1.92</v>
      </c>
      <c r="G67" s="653">
        <v>7.7350499999999993</v>
      </c>
      <c r="H67" s="653">
        <v>4.2349499999999995</v>
      </c>
    </row>
    <row r="68" spans="1:8" ht="18.95" customHeight="1" x14ac:dyDescent="0.35">
      <c r="A68" s="638" t="s">
        <v>32</v>
      </c>
      <c r="B68" s="658" t="s">
        <v>187</v>
      </c>
      <c r="C68" s="686"/>
      <c r="D68" s="655">
        <v>50</v>
      </c>
      <c r="E68" s="656"/>
      <c r="F68" s="656"/>
      <c r="G68" s="656"/>
      <c r="H68" s="656"/>
    </row>
    <row r="69" spans="1:8" ht="19.5" x14ac:dyDescent="0.3">
      <c r="A69" s="640"/>
      <c r="B69" s="658" t="s">
        <v>34</v>
      </c>
      <c r="C69" s="659"/>
      <c r="D69" s="656">
        <v>30</v>
      </c>
      <c r="E69" s="656">
        <v>72.674999999999997</v>
      </c>
      <c r="F69" s="656">
        <v>13.574999999999999</v>
      </c>
      <c r="G69" s="656">
        <v>0.46499999999999991</v>
      </c>
      <c r="H69" s="656">
        <v>2.6099999999999994</v>
      </c>
    </row>
    <row r="70" spans="1:8" ht="18.95" customHeight="1" x14ac:dyDescent="0.3">
      <c r="A70" s="640"/>
      <c r="B70" s="104" t="s">
        <v>138</v>
      </c>
      <c r="C70" s="637"/>
      <c r="D70" s="105">
        <v>100</v>
      </c>
      <c r="E70" s="105">
        <v>39.975999999999999</v>
      </c>
      <c r="F70" s="105">
        <v>11.94</v>
      </c>
      <c r="G70" s="105">
        <v>0</v>
      </c>
      <c r="H70" s="105">
        <v>0.3</v>
      </c>
    </row>
    <row r="71" spans="1:8" ht="18.95" customHeight="1" x14ac:dyDescent="0.3">
      <c r="A71" s="643"/>
      <c r="B71" s="114"/>
      <c r="C71" s="114" t="s">
        <v>36</v>
      </c>
      <c r="D71" s="687"/>
      <c r="E71" s="688">
        <f>SUM(E56:E70)</f>
        <v>941.03334999999993</v>
      </c>
      <c r="F71" s="688">
        <f>SUM(F56:F70)</f>
        <v>109.07625</v>
      </c>
      <c r="G71" s="688">
        <f>SUM(G56:G70)</f>
        <v>32.982000000000006</v>
      </c>
      <c r="H71" s="688">
        <f>SUM(H56:H70)</f>
        <v>39.929899999999996</v>
      </c>
    </row>
    <row r="72" spans="1:8" s="216" customFormat="1" ht="27.75" x14ac:dyDescent="0.5">
      <c r="A72" s="646" t="str">
        <f>A8</f>
        <v>24. nädal</v>
      </c>
      <c r="B72" s="852"/>
      <c r="C72" s="853"/>
      <c r="D72" s="853"/>
      <c r="E72" s="853"/>
      <c r="F72" s="853"/>
      <c r="G72" s="853"/>
      <c r="H72" s="854"/>
    </row>
    <row r="73" spans="1:8" ht="50.1" customHeight="1" x14ac:dyDescent="0.3">
      <c r="A73" s="647" t="s">
        <v>84</v>
      </c>
      <c r="B73" s="648">
        <f>B9+4</f>
        <v>46185</v>
      </c>
      <c r="C73" s="647" t="s">
        <v>4</v>
      </c>
      <c r="D73" s="649" t="s">
        <v>5</v>
      </c>
      <c r="E73" s="649" t="s">
        <v>6</v>
      </c>
      <c r="F73" s="649" t="s">
        <v>7</v>
      </c>
      <c r="G73" s="649" t="s">
        <v>8</v>
      </c>
      <c r="H73" s="649" t="s">
        <v>9</v>
      </c>
    </row>
    <row r="74" spans="1:8" ht="33" x14ac:dyDescent="0.3">
      <c r="A74" s="664"/>
      <c r="B74" s="634" t="s">
        <v>212</v>
      </c>
      <c r="C74" s="622" t="s">
        <v>454</v>
      </c>
      <c r="D74" s="636">
        <v>70</v>
      </c>
      <c r="E74" s="636">
        <v>84.2</v>
      </c>
      <c r="F74" s="636">
        <v>3.32</v>
      </c>
      <c r="G74" s="636">
        <v>6.58</v>
      </c>
      <c r="H74" s="636">
        <v>2.79</v>
      </c>
    </row>
    <row r="75" spans="1:8" ht="19.5" x14ac:dyDescent="0.3">
      <c r="A75" s="654"/>
      <c r="B75" s="632" t="s">
        <v>455</v>
      </c>
      <c r="C75" s="659" t="s">
        <v>456</v>
      </c>
      <c r="D75" s="633">
        <v>70</v>
      </c>
      <c r="E75" s="636">
        <v>49</v>
      </c>
      <c r="F75" s="636">
        <v>3.99</v>
      </c>
      <c r="G75" s="636">
        <v>1.96</v>
      </c>
      <c r="H75" s="636">
        <v>2.89</v>
      </c>
    </row>
    <row r="76" spans="1:8" ht="19.5" x14ac:dyDescent="0.3">
      <c r="A76" s="654" t="s">
        <v>14</v>
      </c>
      <c r="B76" s="634" t="s">
        <v>457</v>
      </c>
      <c r="C76" s="659" t="s">
        <v>458</v>
      </c>
      <c r="D76" s="633">
        <v>50</v>
      </c>
      <c r="E76" s="636">
        <v>44.7</v>
      </c>
      <c r="F76" s="636">
        <v>5.0199999999999996</v>
      </c>
      <c r="G76" s="636">
        <v>1.64</v>
      </c>
      <c r="H76" s="636">
        <v>1.66</v>
      </c>
    </row>
    <row r="77" spans="1:8" ht="19.5" x14ac:dyDescent="0.3">
      <c r="A77" s="654"/>
      <c r="B77" s="527" t="s">
        <v>238</v>
      </c>
      <c r="C77" s="512"/>
      <c r="D77" s="440">
        <v>50</v>
      </c>
      <c r="E77" s="516">
        <v>23.9</v>
      </c>
      <c r="F77" s="516">
        <v>1.92</v>
      </c>
      <c r="G77" s="516">
        <v>0.36</v>
      </c>
      <c r="H77" s="516">
        <v>2.58</v>
      </c>
    </row>
    <row r="78" spans="1:8" ht="19.5" x14ac:dyDescent="0.35">
      <c r="A78" s="635"/>
      <c r="B78" s="345" t="s">
        <v>207</v>
      </c>
      <c r="C78" s="521"/>
      <c r="D78" s="347">
        <v>80</v>
      </c>
      <c r="E78" s="347">
        <v>58</v>
      </c>
      <c r="F78" s="347">
        <v>12.4</v>
      </c>
      <c r="G78" s="347">
        <v>0.08</v>
      </c>
      <c r="H78" s="347">
        <v>1.52</v>
      </c>
    </row>
    <row r="79" spans="1:8" ht="19.5" x14ac:dyDescent="0.3">
      <c r="A79" s="635"/>
      <c r="B79" s="634" t="s">
        <v>91</v>
      </c>
      <c r="C79" s="684" t="s">
        <v>239</v>
      </c>
      <c r="D79" s="633">
        <v>80</v>
      </c>
      <c r="E79" s="636">
        <v>70.400000000000006</v>
      </c>
      <c r="F79" s="636">
        <v>13.5</v>
      </c>
      <c r="G79" s="636">
        <v>0.498</v>
      </c>
      <c r="H79" s="636">
        <v>2.42</v>
      </c>
    </row>
    <row r="80" spans="1:8" ht="18.95" customHeight="1" x14ac:dyDescent="0.3">
      <c r="A80" s="664"/>
      <c r="B80" s="632" t="s">
        <v>23</v>
      </c>
      <c r="C80" s="635" t="s">
        <v>24</v>
      </c>
      <c r="D80" s="633">
        <v>100</v>
      </c>
      <c r="E80" s="636">
        <v>41.8</v>
      </c>
      <c r="F80" s="636">
        <v>7</v>
      </c>
      <c r="G80" s="636">
        <v>0.19700000000000001</v>
      </c>
      <c r="H80" s="636">
        <v>1.71</v>
      </c>
    </row>
    <row r="81" spans="1:8" ht="18.95" customHeight="1" x14ac:dyDescent="0.3">
      <c r="A81" s="664"/>
      <c r="B81" s="632" t="s">
        <v>257</v>
      </c>
      <c r="C81" s="622" t="s">
        <v>272</v>
      </c>
      <c r="D81" s="633">
        <v>100</v>
      </c>
      <c r="E81" s="636">
        <v>62.2</v>
      </c>
      <c r="F81" s="636">
        <v>6.46</v>
      </c>
      <c r="G81" s="636">
        <v>2.3199999999999998</v>
      </c>
      <c r="H81" s="636">
        <v>1.964</v>
      </c>
    </row>
    <row r="82" spans="1:8" ht="19.5" x14ac:dyDescent="0.3">
      <c r="A82" s="689"/>
      <c r="B82" s="634" t="s">
        <v>459</v>
      </c>
      <c r="C82" s="686"/>
      <c r="D82" s="633">
        <v>100</v>
      </c>
      <c r="E82" s="636">
        <v>45</v>
      </c>
      <c r="F82" s="636">
        <v>6.56</v>
      </c>
      <c r="G82" s="636">
        <v>0.6</v>
      </c>
      <c r="H82" s="636">
        <v>1.766</v>
      </c>
    </row>
    <row r="83" spans="1:8" ht="18.95" customHeight="1" x14ac:dyDescent="0.3">
      <c r="A83" s="689"/>
      <c r="B83" s="632" t="s">
        <v>28</v>
      </c>
      <c r="C83" s="637" t="s">
        <v>425</v>
      </c>
      <c r="D83" s="633">
        <v>5</v>
      </c>
      <c r="E83" s="633">
        <v>32.189399999999999</v>
      </c>
      <c r="F83" s="633">
        <v>9.7050000000000011E-2</v>
      </c>
      <c r="G83" s="633">
        <v>3.5305500000000003</v>
      </c>
      <c r="H83" s="633">
        <v>1.3550000000000001E-2</v>
      </c>
    </row>
    <row r="84" spans="1:8" ht="18.95" customHeight="1" x14ac:dyDescent="0.3">
      <c r="A84" s="654"/>
      <c r="B84" s="104" t="s">
        <v>30</v>
      </c>
      <c r="C84" s="622" t="s">
        <v>426</v>
      </c>
      <c r="D84" s="105">
        <v>10</v>
      </c>
      <c r="E84" s="105">
        <v>60.876700000000007</v>
      </c>
      <c r="F84" s="105">
        <v>1.2800000000000002</v>
      </c>
      <c r="G84" s="105">
        <v>5.1567000000000007</v>
      </c>
      <c r="H84" s="105">
        <v>2.8233000000000001</v>
      </c>
    </row>
    <row r="85" spans="1:8" ht="19.5" x14ac:dyDescent="0.3">
      <c r="A85" s="654" t="s">
        <v>32</v>
      </c>
      <c r="B85" s="632" t="s">
        <v>33</v>
      </c>
      <c r="C85" s="659"/>
      <c r="D85" s="639">
        <v>50</v>
      </c>
      <c r="E85" s="633"/>
      <c r="F85" s="633"/>
      <c r="G85" s="633"/>
      <c r="H85" s="633"/>
    </row>
    <row r="86" spans="1:8" ht="18.95" customHeight="1" x14ac:dyDescent="0.3">
      <c r="A86" s="690"/>
      <c r="B86" s="641" t="s">
        <v>34</v>
      </c>
      <c r="C86" s="635"/>
      <c r="D86" s="642">
        <v>30</v>
      </c>
      <c r="E86" s="642">
        <v>72.674999999999997</v>
      </c>
      <c r="F86" s="642">
        <v>13.574999999999999</v>
      </c>
      <c r="G86" s="642">
        <v>0.46499999999999991</v>
      </c>
      <c r="H86" s="642">
        <v>2.6099999999999994</v>
      </c>
    </row>
    <row r="87" spans="1:8" ht="18.95" customHeight="1" x14ac:dyDescent="0.3">
      <c r="A87" s="640"/>
      <c r="B87" s="104" t="s">
        <v>408</v>
      </c>
      <c r="C87" s="635"/>
      <c r="D87" s="122">
        <v>100</v>
      </c>
      <c r="E87" s="122">
        <v>67.7</v>
      </c>
      <c r="F87" s="122">
        <v>15.3</v>
      </c>
      <c r="G87" s="122">
        <v>0.2</v>
      </c>
      <c r="H87" s="122">
        <v>0.8</v>
      </c>
    </row>
    <row r="88" spans="1:8" ht="18.95" customHeight="1" x14ac:dyDescent="0.35">
      <c r="A88" s="643"/>
      <c r="B88" s="123"/>
      <c r="C88" s="114" t="s">
        <v>36</v>
      </c>
      <c r="D88" s="691"/>
      <c r="E88" s="679">
        <f>SUM(E74:E87)</f>
        <v>712.64109999999994</v>
      </c>
      <c r="F88" s="679">
        <f>SUM(F74:F87)</f>
        <v>90.422049999999999</v>
      </c>
      <c r="G88" s="679">
        <f>SUM(G74:G87)</f>
        <v>23.587249999999997</v>
      </c>
      <c r="H88" s="679">
        <f>SUM(H74:H87)</f>
        <v>25.546849999999996</v>
      </c>
    </row>
    <row r="89" spans="1:8" ht="18.95" customHeight="1" x14ac:dyDescent="0.3">
      <c r="A89" s="842" t="s">
        <v>99</v>
      </c>
      <c r="B89" s="843"/>
      <c r="C89" s="843"/>
      <c r="D89" s="844"/>
      <c r="E89" s="692">
        <f>AVERAGE(E24,E35,E53,E71,E88)</f>
        <v>771.77011999999991</v>
      </c>
      <c r="F89" s="124">
        <f>AVERAGE(F24,F35,F53,F71,F88)</f>
        <v>97.506680000000003</v>
      </c>
      <c r="G89" s="124">
        <f>AVERAGE(G24,G35,G53,G71,G88)</f>
        <v>27.320979999999999</v>
      </c>
      <c r="H89" s="124">
        <f>AVERAGE(H24,H35,H53,H71,H88)</f>
        <v>30.096339999999998</v>
      </c>
    </row>
    <row r="90" spans="1:8" ht="18.95" customHeight="1" x14ac:dyDescent="0.3">
      <c r="A90" s="277"/>
      <c r="B90" s="125"/>
      <c r="C90" s="845" t="s">
        <v>232</v>
      </c>
      <c r="D90" s="846"/>
      <c r="E90" s="693"/>
      <c r="F90" s="694">
        <f>(F89*4)/E89*100</f>
        <v>50.536644253602361</v>
      </c>
      <c r="G90" s="694">
        <f>(G89*9)/E89*100</f>
        <v>31.86037054660784</v>
      </c>
      <c r="H90" s="694">
        <f>(H89*4)/E89*100</f>
        <v>15.598603376870823</v>
      </c>
    </row>
    <row r="91" spans="1:8" ht="18.95" customHeight="1" x14ac:dyDescent="0.3">
      <c r="A91" s="156"/>
      <c r="B91" s="126"/>
      <c r="C91" s="847" t="s">
        <v>101</v>
      </c>
      <c r="D91" s="848"/>
      <c r="E91" s="693" t="s">
        <v>102</v>
      </c>
      <c r="F91" s="694" t="s">
        <v>103</v>
      </c>
      <c r="G91" s="694" t="s">
        <v>104</v>
      </c>
      <c r="H91" s="694" t="s">
        <v>105</v>
      </c>
    </row>
    <row r="92" spans="1:8" ht="18.95" customHeight="1" x14ac:dyDescent="0.3">
      <c r="A92" s="838" t="s">
        <v>106</v>
      </c>
      <c r="B92" s="838"/>
      <c r="C92" s="838"/>
      <c r="D92" s="838"/>
      <c r="E92" s="839"/>
      <c r="F92" s="839"/>
      <c r="G92" s="839"/>
      <c r="H92" s="839"/>
    </row>
    <row r="93" spans="1:8" ht="18.95" customHeight="1" x14ac:dyDescent="0.3">
      <c r="A93" s="856" t="s">
        <v>107</v>
      </c>
      <c r="B93" s="857"/>
      <c r="C93" s="857"/>
      <c r="D93" s="857"/>
      <c r="E93" s="857"/>
      <c r="F93" s="857"/>
      <c r="G93" s="857"/>
      <c r="H93" s="858"/>
    </row>
    <row r="94" spans="1:8" ht="18.95" customHeight="1" x14ac:dyDescent="0.3">
      <c r="A94" s="859" t="s">
        <v>108</v>
      </c>
      <c r="B94" s="860"/>
      <c r="C94" s="860"/>
      <c r="D94" s="860"/>
      <c r="E94" s="860"/>
      <c r="F94" s="860"/>
      <c r="G94" s="860"/>
      <c r="H94" s="861"/>
    </row>
    <row r="95" spans="1:8" ht="18.95" customHeight="1" x14ac:dyDescent="0.3">
      <c r="A95" s="862" t="s">
        <v>109</v>
      </c>
      <c r="B95" s="863"/>
      <c r="C95" s="863"/>
      <c r="D95" s="863"/>
      <c r="E95" s="863"/>
      <c r="F95" s="863"/>
      <c r="G95" s="863"/>
      <c r="H95" s="864"/>
    </row>
    <row r="96" spans="1:8" ht="18.95" customHeight="1" x14ac:dyDescent="0.3">
      <c r="A96" s="862" t="s">
        <v>110</v>
      </c>
      <c r="B96" s="863"/>
      <c r="C96" s="863"/>
      <c r="D96" s="863"/>
      <c r="E96" s="863"/>
      <c r="F96" s="863"/>
      <c r="G96" s="863"/>
      <c r="H96" s="864"/>
    </row>
    <row r="97" spans="1:8" ht="18.95" customHeight="1" x14ac:dyDescent="0.3">
      <c r="A97" s="862" t="s">
        <v>111</v>
      </c>
      <c r="B97" s="863"/>
      <c r="C97" s="863"/>
      <c r="D97" s="863"/>
      <c r="E97" s="863"/>
      <c r="F97" s="863"/>
      <c r="G97" s="863"/>
      <c r="H97" s="864"/>
    </row>
    <row r="98" spans="1:8" ht="18.95" customHeight="1" x14ac:dyDescent="0.3">
      <c r="A98" s="865" t="s">
        <v>112</v>
      </c>
      <c r="B98" s="865"/>
      <c r="C98" s="865"/>
      <c r="D98" s="865"/>
      <c r="E98" s="865"/>
      <c r="F98" s="865"/>
      <c r="G98" s="865"/>
      <c r="H98" s="865"/>
    </row>
    <row r="99" spans="1:8" ht="18.95" customHeight="1" x14ac:dyDescent="0.3">
      <c r="A99" s="695" t="s">
        <v>113</v>
      </c>
      <c r="B99" s="135" t="s">
        <v>114</v>
      </c>
      <c r="C99" s="135"/>
      <c r="D99" s="135"/>
      <c r="E99" s="136"/>
      <c r="F99" s="136"/>
      <c r="G99" s="136"/>
      <c r="H99" s="696"/>
    </row>
    <row r="100" spans="1:8" ht="18.95" customHeight="1" x14ac:dyDescent="0.3">
      <c r="A100" s="278" t="s">
        <v>115</v>
      </c>
      <c r="B100" s="137" t="s">
        <v>116</v>
      </c>
      <c r="C100" s="137"/>
      <c r="D100" s="137"/>
      <c r="E100" s="128"/>
      <c r="F100" s="128"/>
      <c r="G100" s="128"/>
      <c r="H100" s="138"/>
    </row>
    <row r="101" spans="1:8" ht="18.95" customHeight="1" x14ac:dyDescent="0.3">
      <c r="A101" s="157" t="s">
        <v>117</v>
      </c>
      <c r="B101" s="139" t="s">
        <v>118</v>
      </c>
      <c r="C101" s="139"/>
      <c r="D101" s="139"/>
      <c r="E101" s="140"/>
      <c r="F101" s="140"/>
      <c r="G101" s="140"/>
      <c r="H101" s="158"/>
    </row>
    <row r="102" spans="1:8" ht="18.95" customHeight="1" x14ac:dyDescent="0.3">
      <c r="A102" s="866" t="s">
        <v>119</v>
      </c>
      <c r="B102" s="866"/>
      <c r="C102" s="866"/>
      <c r="D102" s="866"/>
      <c r="E102" s="866"/>
      <c r="F102" s="866"/>
      <c r="G102" s="866"/>
      <c r="H102" s="866"/>
    </row>
    <row r="103" spans="1:8" ht="18.95" customHeight="1" x14ac:dyDescent="0.3">
      <c r="A103" s="855" t="s">
        <v>120</v>
      </c>
      <c r="B103" s="855"/>
      <c r="C103" s="855"/>
      <c r="D103" s="855"/>
      <c r="E103" s="855"/>
      <c r="F103" s="855"/>
      <c r="G103" s="855"/>
      <c r="H103" s="855"/>
    </row>
  </sheetData>
  <mergeCells count="19">
    <mergeCell ref="A103:H103"/>
    <mergeCell ref="A93:H93"/>
    <mergeCell ref="A94:H94"/>
    <mergeCell ref="A95:H95"/>
    <mergeCell ref="A96:H96"/>
    <mergeCell ref="A97:H97"/>
    <mergeCell ref="A98:H98"/>
    <mergeCell ref="A102:H102"/>
    <mergeCell ref="A92:H92"/>
    <mergeCell ref="A1:B5"/>
    <mergeCell ref="A7:B7"/>
    <mergeCell ref="A89:D89"/>
    <mergeCell ref="C90:D90"/>
    <mergeCell ref="C91:D91"/>
    <mergeCell ref="A6:B6"/>
    <mergeCell ref="B25:H25"/>
    <mergeCell ref="B36:H36"/>
    <mergeCell ref="B54:H54"/>
    <mergeCell ref="B72:H72"/>
  </mergeCells>
  <pageMargins left="0.25" right="0.25" top="0.75" bottom="0.75" header="0.3" footer="0.3"/>
  <pageSetup paperSize="9" scale="33" fitToHeight="0" orientation="portrait" r:id="rId1"/>
  <rowBreaks count="1" manualBreakCount="1">
    <brk id="5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D980-CEC0-4482-A04B-68F887DF1FAB}">
  <sheetPr>
    <pageSetUpPr fitToPage="1"/>
  </sheetPr>
  <dimension ref="A1:O136"/>
  <sheetViews>
    <sheetView topLeftCell="D54" zoomScale="80" zoomScaleNormal="80" workbookViewId="0">
      <selection activeCell="L95" sqref="L95"/>
    </sheetView>
  </sheetViews>
  <sheetFormatPr defaultRowHeight="15.75" x14ac:dyDescent="0.3"/>
  <cols>
    <col min="2" max="2" width="47.875" bestFit="1" customWidth="1"/>
    <col min="3" max="3" width="12.625" customWidth="1"/>
    <col min="5" max="5" width="49.875" bestFit="1" customWidth="1"/>
    <col min="6" max="6" width="10.25" bestFit="1" customWidth="1"/>
    <col min="7" max="7" width="8" bestFit="1" customWidth="1"/>
    <col min="8" max="8" width="39" bestFit="1" customWidth="1"/>
    <col min="9" max="9" width="8" bestFit="1" customWidth="1"/>
    <col min="10" max="10" width="47.25" bestFit="1" customWidth="1"/>
    <col min="12" max="12" width="19.625" customWidth="1"/>
  </cols>
  <sheetData>
    <row r="1" spans="1:12" x14ac:dyDescent="0.3">
      <c r="B1" s="697" t="s">
        <v>460</v>
      </c>
      <c r="C1" s="698" t="s">
        <v>461</v>
      </c>
    </row>
    <row r="2" spans="1:12" x14ac:dyDescent="0.3">
      <c r="B2" s="699" t="s">
        <v>462</v>
      </c>
      <c r="C2" s="700" t="s">
        <v>463</v>
      </c>
    </row>
    <row r="3" spans="1:12" x14ac:dyDescent="0.3">
      <c r="B3" s="701" t="s">
        <v>464</v>
      </c>
      <c r="C3" s="698" t="s">
        <v>465</v>
      </c>
      <c r="D3" s="702" t="s">
        <v>466</v>
      </c>
      <c r="E3" s="700" t="s">
        <v>467</v>
      </c>
    </row>
    <row r="4" spans="1:12" x14ac:dyDescent="0.3">
      <c r="B4" s="703" t="s">
        <v>468</v>
      </c>
      <c r="C4" s="698" t="s">
        <v>469</v>
      </c>
      <c r="D4" s="704" t="s">
        <v>470</v>
      </c>
      <c r="E4" s="700" t="s">
        <v>471</v>
      </c>
    </row>
    <row r="5" spans="1:12" x14ac:dyDescent="0.3">
      <c r="B5" s="705" t="s">
        <v>472</v>
      </c>
      <c r="C5" s="700" t="s">
        <v>473</v>
      </c>
      <c r="D5" s="706" t="s">
        <v>474</v>
      </c>
      <c r="E5" s="700" t="s">
        <v>475</v>
      </c>
    </row>
    <row r="6" spans="1:12" x14ac:dyDescent="0.3">
      <c r="B6" s="707" t="s">
        <v>476</v>
      </c>
      <c r="C6" s="700" t="s">
        <v>477</v>
      </c>
    </row>
    <row r="7" spans="1:12" x14ac:dyDescent="0.3">
      <c r="B7" s="708" t="s">
        <v>478</v>
      </c>
      <c r="C7" s="700" t="s">
        <v>479</v>
      </c>
    </row>
    <row r="8" spans="1:12" ht="30" x14ac:dyDescent="0.3">
      <c r="A8" s="709" t="str">
        <f>'Nädal_17_4.-9.klass'!A8</f>
        <v>17. nädal</v>
      </c>
      <c r="B8" s="710" t="s">
        <v>480</v>
      </c>
      <c r="C8" s="711" t="s">
        <v>481</v>
      </c>
      <c r="D8" s="711" t="s">
        <v>482</v>
      </c>
      <c r="E8" s="709" t="s">
        <v>14</v>
      </c>
      <c r="F8" s="711" t="s">
        <v>483</v>
      </c>
      <c r="G8" s="709" t="str">
        <f>'Nädal_17_4.-9.klass'!A8</f>
        <v>17. nädal</v>
      </c>
      <c r="H8" s="709" t="s">
        <v>484</v>
      </c>
      <c r="I8" s="709" t="str">
        <f>'Nädal_17_4.-9.klass'!A8</f>
        <v>17. nädal</v>
      </c>
      <c r="J8" s="710" t="s">
        <v>485</v>
      </c>
      <c r="K8" s="709" t="str">
        <f>'Nädal_17_4.-9.klass'!A8</f>
        <v>17. nädal</v>
      </c>
      <c r="L8" s="709" t="s">
        <v>486</v>
      </c>
    </row>
    <row r="9" spans="1:12" x14ac:dyDescent="0.3">
      <c r="A9" s="872" t="s">
        <v>487</v>
      </c>
      <c r="B9" s="712" t="str">
        <f>'Nädal_17_4.-9.klass'!B10</f>
        <v>Kanakaste kurkumiga (L)</v>
      </c>
      <c r="C9" s="701" t="s">
        <v>464</v>
      </c>
      <c r="D9" s="713"/>
      <c r="E9" s="714" t="str">
        <f>'Nädal_17_4.-9.klass'!B12</f>
        <v>Läätseguljašš (mahe)</v>
      </c>
      <c r="F9" s="715"/>
      <c r="G9" s="875" t="s">
        <v>487</v>
      </c>
      <c r="H9" s="716" t="str">
        <f>'Nädal_17_4.-9.klass'!B13</f>
        <v>Kaalikas, röstitud</v>
      </c>
      <c r="I9" s="872" t="s">
        <v>487</v>
      </c>
      <c r="J9" s="717" t="str">
        <f>'Nädal_17_4.-9.klass'!B16</f>
        <v>Peedi-küüslaugusalat</v>
      </c>
      <c r="K9" s="867" t="s">
        <v>487</v>
      </c>
      <c r="L9" s="718" t="str">
        <f>'Nädal_17_4.-9.klass'!B23</f>
        <v xml:space="preserve">Õun </v>
      </c>
    </row>
    <row r="10" spans="1:12" ht="15.75" customHeight="1" x14ac:dyDescent="0.3">
      <c r="A10" s="873"/>
      <c r="B10" s="712" t="str">
        <f>'Nädal_17_4.-9.klass'!B11</f>
        <v xml:space="preserve">Kodune sealihaguljašš </v>
      </c>
      <c r="C10" s="697" t="s">
        <v>460</v>
      </c>
      <c r="D10" s="704" t="s">
        <v>470</v>
      </c>
      <c r="E10" s="58"/>
      <c r="F10" s="59"/>
      <c r="G10" s="876"/>
      <c r="H10" s="716" t="str">
        <f>'Nädal_17_4.-9.klass'!B14</f>
        <v>Täisterapasta/pasta (G)</v>
      </c>
      <c r="I10" s="873"/>
      <c r="J10" s="159" t="str">
        <f>'Nädal_17_4.-9.klass'!B17</f>
        <v>Kapsa-porgandisalat</v>
      </c>
      <c r="K10" s="868"/>
      <c r="L10" s="870"/>
    </row>
    <row r="11" spans="1:12" x14ac:dyDescent="0.3">
      <c r="A11" s="873"/>
      <c r="B11" s="712"/>
      <c r="C11" s="160"/>
      <c r="D11" s="160"/>
      <c r="E11" s="58"/>
      <c r="F11" s="59"/>
      <c r="G11" s="876"/>
      <c r="H11" s="716" t="str">
        <f>'Nädal_17_4.-9.klass'!B15</f>
        <v>Riis, aurutatud</v>
      </c>
      <c r="I11" s="873"/>
      <c r="J11" s="161" t="str">
        <f>'Nädal_17_4.-9.klass'!B18</f>
        <v>Hiina kapsas, mais, šampinjonid peterselliga</v>
      </c>
      <c r="K11" s="868"/>
      <c r="L11" s="882"/>
    </row>
    <row r="12" spans="1:12" x14ac:dyDescent="0.3">
      <c r="A12" s="872" t="s">
        <v>488</v>
      </c>
      <c r="B12" s="720" t="str">
        <f>'Nädal_17_4.-9.klass'!B27</f>
        <v xml:space="preserve">Värskekapsaborš sealihaga </v>
      </c>
      <c r="C12" s="697" t="s">
        <v>460</v>
      </c>
      <c r="D12" s="704" t="s">
        <v>470</v>
      </c>
      <c r="E12" s="714" t="str">
        <f>'Nädal_17_4.-9.klass'!B29</f>
        <v xml:space="preserve">Värskekapsaborš punaste ubadega </v>
      </c>
      <c r="F12" s="715"/>
      <c r="G12" s="875" t="s">
        <v>488</v>
      </c>
      <c r="H12" s="721" t="str">
        <f>'Nädal_17_4.-9.klass'!B31</f>
        <v>Jõhvika-mannavaht (G)</v>
      </c>
      <c r="I12" s="872" t="s">
        <v>488</v>
      </c>
      <c r="J12" s="159"/>
      <c r="K12" s="867" t="s">
        <v>488</v>
      </c>
      <c r="L12" s="718" t="str">
        <f>'Nädal_17_4.-9.klass'!B34</f>
        <v>Porgand</v>
      </c>
    </row>
    <row r="13" spans="1:12" x14ac:dyDescent="0.3">
      <c r="A13" s="873"/>
      <c r="B13" s="720" t="str">
        <f>'Nädal_17_4.-9.klass'!B28</f>
        <v>Selge kalasupp köögiviljadega</v>
      </c>
      <c r="C13" s="705" t="s">
        <v>472</v>
      </c>
      <c r="D13" s="63"/>
      <c r="E13" s="58"/>
      <c r="F13" s="59"/>
      <c r="G13" s="876"/>
      <c r="H13" s="716"/>
      <c r="I13" s="873"/>
      <c r="J13" s="878"/>
      <c r="K13" s="868"/>
      <c r="L13" s="870"/>
    </row>
    <row r="14" spans="1:12" x14ac:dyDescent="0.3">
      <c r="A14" s="874"/>
      <c r="B14" s="700"/>
      <c r="C14" s="160"/>
      <c r="D14" s="160"/>
      <c r="E14" s="162"/>
      <c r="F14" s="163"/>
      <c r="G14" s="877"/>
      <c r="H14" s="716"/>
      <c r="I14" s="874"/>
      <c r="J14" s="878"/>
      <c r="K14" s="869"/>
      <c r="L14" s="871"/>
    </row>
    <row r="15" spans="1:12" x14ac:dyDescent="0.3">
      <c r="A15" s="875" t="s">
        <v>474</v>
      </c>
      <c r="B15" s="718" t="str">
        <f>'Nädal_17_4.-9.klass'!B38</f>
        <v>Jogurti-ürdimarinaadis broileri poolkoib (L, PT)</v>
      </c>
      <c r="C15" s="701" t="s">
        <v>464</v>
      </c>
      <c r="D15" s="713"/>
      <c r="E15" s="714" t="str">
        <f>'Nädal_17_4.-9.klass'!B40</f>
        <v>Juurviljapihv (G, L, M, PT)</v>
      </c>
      <c r="F15" s="715"/>
      <c r="G15" s="875" t="s">
        <v>474</v>
      </c>
      <c r="H15" s="716" t="str">
        <f>'Nädal_17_4.-9.klass'!B42</f>
        <v>Rooskapsas, röstitud</v>
      </c>
      <c r="I15" s="872" t="s">
        <v>474</v>
      </c>
      <c r="J15" s="722" t="str">
        <f>'Nädal_17_4.-9.klass'!B45</f>
        <v>Kapsa-maisi-paprikasalat</v>
      </c>
      <c r="K15" s="867" t="s">
        <v>474</v>
      </c>
      <c r="L15" s="718" t="str">
        <f>'Nädal_17_4.-9.klass'!B52</f>
        <v>Pirn</v>
      </c>
    </row>
    <row r="16" spans="1:12" x14ac:dyDescent="0.3">
      <c r="A16" s="876"/>
      <c r="B16" s="723" t="str">
        <f>'Nädal_17_4.-9.klass'!B39</f>
        <v>Paneeritud ahjukala (G, PT)</v>
      </c>
      <c r="C16" s="705" t="s">
        <v>472</v>
      </c>
      <c r="D16" s="63"/>
      <c r="F16" s="59"/>
      <c r="G16" s="876"/>
      <c r="H16" s="716" t="str">
        <f>'Nädal_17_4.-9.klass'!B43</f>
        <v>Kartuli-porgandipüree (L)</v>
      </c>
      <c r="I16" s="873"/>
      <c r="J16" s="164" t="str">
        <f>'Nädal_17_4.-9.klass'!B46</f>
        <v>Hiina kapsa salat tomati ja spinatiga</v>
      </c>
      <c r="K16" s="868"/>
      <c r="L16" s="870"/>
    </row>
    <row r="17" spans="1:15" x14ac:dyDescent="0.3">
      <c r="A17" s="877"/>
      <c r="B17" s="714" t="str">
        <f>'Nädal_17_4.-9.klass'!B41</f>
        <v>Külm jogurtikaste maitserohelisega (L)</v>
      </c>
      <c r="C17" s="160"/>
      <c r="D17" s="160"/>
      <c r="E17" s="162"/>
      <c r="F17" s="163"/>
      <c r="G17" s="877"/>
      <c r="H17" s="716" t="str">
        <f>'Nädal_17_4.-9.klass'!B44</f>
        <v>Kuskuss, keedetud (G)</v>
      </c>
      <c r="I17" s="874"/>
      <c r="J17" s="164" t="str">
        <f>'Nädal_17_4.-9.klass'!B47</f>
        <v>Porgand, roheline hernes, marineeritud punane sibul</v>
      </c>
      <c r="K17" s="869"/>
      <c r="L17" s="871"/>
      <c r="N17" s="61"/>
      <c r="O17" s="881"/>
    </row>
    <row r="18" spans="1:15" x14ac:dyDescent="0.3">
      <c r="A18" s="872" t="s">
        <v>489</v>
      </c>
      <c r="B18" s="718" t="str">
        <f>'Nädal_17_4.-9.klass'!B56</f>
        <v xml:space="preserve">Magushapu sealihapada seesamiseemnetega </v>
      </c>
      <c r="C18" s="697" t="s">
        <v>460</v>
      </c>
      <c r="D18" s="704" t="s">
        <v>470</v>
      </c>
      <c r="E18" s="714" t="str">
        <f>'Nädal_17_4.-9.klass'!B58</f>
        <v>Seenehautis köögiviljadega (G, L)</v>
      </c>
      <c r="F18" s="715"/>
      <c r="G18" s="875" t="s">
        <v>489</v>
      </c>
      <c r="H18" s="714" t="str">
        <f>'Nädal_17_4.-9.klass'!B59</f>
        <v>Brokoli ja lillkapsas, aurutatud</v>
      </c>
      <c r="I18" s="872" t="s">
        <v>489</v>
      </c>
      <c r="J18" s="724" t="str">
        <f>'Nädal_17_4.-9.klass'!B62</f>
        <v xml:space="preserve">Porgandi-mangosalat </v>
      </c>
      <c r="K18" s="867" t="s">
        <v>489</v>
      </c>
      <c r="L18" s="718" t="str">
        <f>'Nädal_17_4.-9.klass'!B69</f>
        <v>Apelsin</v>
      </c>
      <c r="O18" s="881"/>
    </row>
    <row r="19" spans="1:15" x14ac:dyDescent="0.3">
      <c r="A19" s="873"/>
      <c r="B19" s="718" t="str">
        <f>'Nädal_17_4.-9.klass'!B57</f>
        <v>Kanaliha-seenehautis köögiviljadega (G, L)</v>
      </c>
      <c r="C19" s="701" t="s">
        <v>464</v>
      </c>
      <c r="D19" s="63"/>
      <c r="E19" s="83"/>
      <c r="F19" s="59"/>
      <c r="G19" s="876"/>
      <c r="H19" s="714" t="str">
        <f>'Nädal_17_4.-9.klass'!B60</f>
        <v>Riis, aurutatud</v>
      </c>
      <c r="I19" s="873"/>
      <c r="J19" s="164" t="str">
        <f>'Nädal_17_4.-9.klass'!B63</f>
        <v>Selleri-peedisalat tilliga</v>
      </c>
      <c r="K19" s="868"/>
      <c r="L19" s="870"/>
      <c r="O19" s="881"/>
    </row>
    <row r="20" spans="1:15" x14ac:dyDescent="0.3">
      <c r="A20" s="874"/>
      <c r="B20" s="712"/>
      <c r="C20" s="160"/>
      <c r="D20" s="160"/>
      <c r="E20" s="162"/>
      <c r="F20" s="163"/>
      <c r="G20" s="877"/>
      <c r="H20" s="714" t="str">
        <f>'Nädal_17_4.-9.klass'!B61</f>
        <v>Bulgur, keedetud (G)</v>
      </c>
      <c r="I20" s="874"/>
      <c r="J20" s="164" t="str">
        <f>'Nädal_17_4.-9.klass'!B64</f>
        <v>Valge peakapsas, läätsed, redis</v>
      </c>
      <c r="K20" s="869"/>
      <c r="L20" s="871"/>
    </row>
    <row r="21" spans="1:15" x14ac:dyDescent="0.3">
      <c r="A21" s="875" t="s">
        <v>490</v>
      </c>
      <c r="B21" s="718" t="str">
        <f>'Nädal_17_4.-9.klass'!B73</f>
        <v xml:space="preserve">Bolognese kaste </v>
      </c>
      <c r="C21" s="699" t="s">
        <v>462</v>
      </c>
      <c r="D21" s="704" t="s">
        <v>470</v>
      </c>
      <c r="E21" s="714" t="str">
        <f>'Nädal_17_4.-9.klass'!B75</f>
        <v>Bolognese kaste ubadega</v>
      </c>
      <c r="F21" s="715"/>
      <c r="G21" s="875" t="s">
        <v>490</v>
      </c>
      <c r="H21" s="725" t="str">
        <f>'Nädal_17_4.-9.klass'!B76</f>
        <v>Aedoad, aurutatud</v>
      </c>
      <c r="I21" s="872" t="s">
        <v>490</v>
      </c>
      <c r="J21" s="722" t="str">
        <f>'Nädal_17_4.-9.klass'!B79</f>
        <v>Kolme kapsa salat ürdiõliga</v>
      </c>
      <c r="K21" s="867" t="s">
        <v>490</v>
      </c>
      <c r="L21" s="718" t="str">
        <f>'Nädal_17_4.-9.klass'!B86</f>
        <v xml:space="preserve">Õun </v>
      </c>
    </row>
    <row r="22" spans="1:15" x14ac:dyDescent="0.3">
      <c r="A22" s="876"/>
      <c r="B22" s="718" t="str">
        <f>'Nädal_17_4.-9.klass'!B74</f>
        <v>Sealihakaste tilliga (G, L)</v>
      </c>
      <c r="C22" s="697" t="s">
        <v>460</v>
      </c>
      <c r="D22" s="63"/>
      <c r="E22" s="58"/>
      <c r="F22" s="59"/>
      <c r="G22" s="876"/>
      <c r="H22" s="725" t="str">
        <f>'Nädal_17_4.-9.klass'!B77</f>
        <v>Täisterapasta/pasta (G)</v>
      </c>
      <c r="I22" s="873"/>
      <c r="J22" s="164" t="str">
        <f>'Nädal_17_4.-9.klass'!B80</f>
        <v>Porgandi-paprikasalat</v>
      </c>
      <c r="K22" s="868"/>
      <c r="L22" s="879"/>
    </row>
    <row r="23" spans="1:15" x14ac:dyDescent="0.3">
      <c r="A23" s="877"/>
      <c r="B23" s="727"/>
      <c r="C23" s="160"/>
      <c r="D23" s="160"/>
      <c r="E23" s="162"/>
      <c r="F23" s="163"/>
      <c r="G23" s="877"/>
      <c r="H23" s="725" t="str">
        <f>'Nädal_17_4.-9.klass'!B78</f>
        <v>Tatar, aurutatud</v>
      </c>
      <c r="I23" s="874"/>
      <c r="J23" s="165" t="str">
        <f>'Nädal_17_4.-9.klass'!B81</f>
        <v>Porgand, kikerherned küüslaugu ja peterselliga, peet</v>
      </c>
      <c r="K23" s="869"/>
      <c r="L23" s="880"/>
    </row>
    <row r="24" spans="1:15" ht="30" x14ac:dyDescent="0.3">
      <c r="A24" s="709" t="str">
        <f>'Nädal_18_4.-9.klass'!A8</f>
        <v>18. nädal</v>
      </c>
      <c r="B24" s="709" t="s">
        <v>480</v>
      </c>
      <c r="C24" s="711" t="s">
        <v>481</v>
      </c>
      <c r="D24" s="711" t="s">
        <v>482</v>
      </c>
      <c r="E24" s="709" t="s">
        <v>14</v>
      </c>
      <c r="F24" s="711" t="s">
        <v>483</v>
      </c>
      <c r="G24" s="709" t="str">
        <f>'Nädal_18_4.-9.klass'!A8</f>
        <v>18. nädal</v>
      </c>
      <c r="H24" s="709" t="s">
        <v>484</v>
      </c>
      <c r="I24" s="709" t="str">
        <f>'Nädal_18_4.-9.klass'!A8</f>
        <v>18. nädal</v>
      </c>
      <c r="J24" s="167" t="s">
        <v>485</v>
      </c>
      <c r="K24" s="709" t="str">
        <f>'Nädal_18_4.-9.klass'!A8</f>
        <v>18. nädal</v>
      </c>
      <c r="L24" s="709" t="s">
        <v>486</v>
      </c>
    </row>
    <row r="25" spans="1:15" x14ac:dyDescent="0.3">
      <c r="A25" s="872" t="s">
        <v>487</v>
      </c>
      <c r="B25" s="718" t="str">
        <f>'Nädal_18_4.-9.klass'!B10</f>
        <v>Azuu veiselihaga (G)</v>
      </c>
      <c r="C25" s="697" t="s">
        <v>460</v>
      </c>
      <c r="D25" s="704" t="s">
        <v>470</v>
      </c>
      <c r="E25" s="714" t="str">
        <f>'Nädal_18_4.-9.klass'!B12</f>
        <v>Azuu punaste ubadega (G)</v>
      </c>
      <c r="F25" s="715"/>
      <c r="G25" s="875" t="s">
        <v>487</v>
      </c>
      <c r="H25" s="716" t="str">
        <f>'Nädal_18_4.-9.klass'!B13</f>
        <v>Lillkapsas, aurutatud</v>
      </c>
      <c r="I25" s="872" t="s">
        <v>487</v>
      </c>
      <c r="J25" s="728" t="str">
        <f>'Nädal_18_4.-9.klass'!B16</f>
        <v>Kapsa-mangosalat</v>
      </c>
      <c r="K25" s="867" t="s">
        <v>487</v>
      </c>
      <c r="L25" s="718" t="str">
        <f>'Nädal_18_4.-9.klass'!B23</f>
        <v xml:space="preserve">Pirn </v>
      </c>
    </row>
    <row r="26" spans="1:15" x14ac:dyDescent="0.3">
      <c r="A26" s="873" t="s">
        <v>488</v>
      </c>
      <c r="B26" s="718" t="str">
        <f>'Nädal_18_4.-9.klass'!B11</f>
        <v>Kalkunipada Vahemere ürtidega (G)</v>
      </c>
      <c r="C26" s="703" t="s">
        <v>468</v>
      </c>
      <c r="D26" s="63"/>
      <c r="E26" s="58"/>
      <c r="F26" s="59"/>
      <c r="G26" s="876" t="s">
        <v>488</v>
      </c>
      <c r="H26" s="716" t="str">
        <f>'Nädal_18_4.-9.klass'!B14</f>
        <v>Kuskuss, aurutatud (G)</v>
      </c>
      <c r="I26" s="873" t="s">
        <v>488</v>
      </c>
      <c r="J26" s="168" t="str">
        <f>'Nädal_18_4.-9.klass'!B17</f>
        <v>Porgandi-apelsinisalat</v>
      </c>
      <c r="K26" s="868" t="s">
        <v>488</v>
      </c>
      <c r="L26" s="870"/>
    </row>
    <row r="27" spans="1:15" x14ac:dyDescent="0.3">
      <c r="A27" s="874" t="s">
        <v>474</v>
      </c>
      <c r="B27" s="729"/>
      <c r="C27" s="160"/>
      <c r="D27" s="160"/>
      <c r="E27" s="162"/>
      <c r="F27" s="163"/>
      <c r="G27" s="877" t="s">
        <v>474</v>
      </c>
      <c r="H27" s="716" t="str">
        <f>'Nädal_18_4.-9.klass'!B15</f>
        <v>Tatar, aurutatud</v>
      </c>
      <c r="I27" s="874" t="s">
        <v>474</v>
      </c>
      <c r="J27" s="169" t="str">
        <f>'Nädal_18_4.-9.klass'!B18</f>
        <v>Peet, kaalikas, mais</v>
      </c>
      <c r="K27" s="869" t="s">
        <v>474</v>
      </c>
      <c r="L27" s="871"/>
    </row>
    <row r="28" spans="1:15" x14ac:dyDescent="0.3">
      <c r="A28" s="872" t="s">
        <v>488</v>
      </c>
      <c r="B28" s="730" t="str">
        <f>'Nädal_18_4.-9.klass'!B27</f>
        <v>Hapukapsasupp sealihaga (G)</v>
      </c>
      <c r="C28" s="697" t="s">
        <v>460</v>
      </c>
      <c r="D28" s="713"/>
      <c r="E28" s="714" t="str">
        <f>'Nädal_18_4.-9.klass'!B29</f>
        <v>Hapukapsasupp läätsetega (G)</v>
      </c>
      <c r="F28" s="715"/>
      <c r="G28" s="875" t="s">
        <v>488</v>
      </c>
      <c r="H28" s="721" t="str">
        <f>'Nädal_18_4.-9.klass'!B30</f>
        <v>Keeks õuntega (G, L, M, VS)</v>
      </c>
      <c r="I28" s="872" t="s">
        <v>488</v>
      </c>
      <c r="J28" s="169"/>
      <c r="K28" s="867" t="s">
        <v>488</v>
      </c>
      <c r="L28" s="718" t="str">
        <f>'Nädal_18_4.-9.klass'!B33</f>
        <v xml:space="preserve">Kapsas </v>
      </c>
    </row>
    <row r="29" spans="1:15" x14ac:dyDescent="0.3">
      <c r="A29" s="873" t="s">
        <v>490</v>
      </c>
      <c r="B29" s="730" t="str">
        <f>'Nädal_18_4.-9.klass'!B28</f>
        <v>Kanasupp</v>
      </c>
      <c r="C29" s="701" t="s">
        <v>464</v>
      </c>
      <c r="D29" s="63"/>
      <c r="E29" s="58"/>
      <c r="F29" s="59"/>
      <c r="G29" s="876" t="s">
        <v>490</v>
      </c>
      <c r="H29" s="731"/>
      <c r="I29" s="873" t="s">
        <v>490</v>
      </c>
      <c r="J29" s="718"/>
      <c r="K29" s="868" t="s">
        <v>490</v>
      </c>
      <c r="L29" s="870"/>
    </row>
    <row r="30" spans="1:15" x14ac:dyDescent="0.3">
      <c r="A30" s="874" t="s">
        <v>491</v>
      </c>
      <c r="B30" s="700"/>
      <c r="C30" s="160"/>
      <c r="D30" s="160"/>
      <c r="E30" s="162"/>
      <c r="F30" s="163"/>
      <c r="G30" s="877" t="s">
        <v>491</v>
      </c>
      <c r="H30" s="731"/>
      <c r="I30" s="874" t="s">
        <v>491</v>
      </c>
      <c r="J30" s="732"/>
      <c r="K30" s="869" t="s">
        <v>491</v>
      </c>
      <c r="L30" s="871" t="s">
        <v>486</v>
      </c>
    </row>
    <row r="31" spans="1:15" x14ac:dyDescent="0.3">
      <c r="A31" s="875" t="s">
        <v>474</v>
      </c>
      <c r="B31" s="718" t="str">
        <f>'Nädal_18_4.-9.klass'!B37</f>
        <v>Ahjus küpsetatud broileri kintsuliha tomati-paprikamarinaadis (PT)</v>
      </c>
      <c r="C31" s="701" t="s">
        <v>464</v>
      </c>
      <c r="D31" s="713"/>
      <c r="E31" s="714" t="str">
        <f>'Nädal_18_4.-9.klass'!B39</f>
        <v>Porgandi-suvikõrvitsa pikkpoiss (G, M, PT)</v>
      </c>
      <c r="F31" s="715"/>
      <c r="G31" s="875" t="s">
        <v>474</v>
      </c>
      <c r="H31" s="714" t="str">
        <f>'Nädal_18_4.-9.klass'!B41</f>
        <v>Ahjuköögiviljad</v>
      </c>
      <c r="I31" s="872" t="s">
        <v>474</v>
      </c>
      <c r="J31" s="170" t="str">
        <f>'Nädal_18_4.-9.klass'!B44</f>
        <v>Kapsa-kurgisalat tilliga</v>
      </c>
      <c r="K31" s="867" t="s">
        <v>474</v>
      </c>
      <c r="L31" s="718" t="str">
        <f>'Nädal_18_4.-9.klass'!B51</f>
        <v>Apelsin</v>
      </c>
    </row>
    <row r="32" spans="1:15" x14ac:dyDescent="0.3">
      <c r="A32" s="876" t="s">
        <v>488</v>
      </c>
      <c r="B32" s="718" t="str">
        <f>'Nädal_18_4.-9.klass'!B38</f>
        <v>Hakkliha-suvikõrvitsapikkpoiss (M, PT)</v>
      </c>
      <c r="C32" s="708" t="s">
        <v>478</v>
      </c>
      <c r="D32" s="63"/>
      <c r="E32" s="714"/>
      <c r="F32" s="59"/>
      <c r="G32" s="876" t="s">
        <v>488</v>
      </c>
      <c r="H32" s="714" t="str">
        <f>'Nädal_18_4.-9.klass'!B42</f>
        <v>Kartulipuder (L)</v>
      </c>
      <c r="I32" s="873" t="s">
        <v>488</v>
      </c>
      <c r="J32" s="170" t="str">
        <f>'Nädal_18_4.-9.klass'!B45</f>
        <v>Kaalika-porgandisalat</v>
      </c>
      <c r="K32" s="868" t="s">
        <v>488</v>
      </c>
      <c r="L32" s="870"/>
    </row>
    <row r="33" spans="1:12" x14ac:dyDescent="0.3">
      <c r="A33" s="877" t="s">
        <v>474</v>
      </c>
      <c r="B33" s="714" t="str">
        <f>'Nädal_18_4.-9.klass'!B40</f>
        <v>Soe valge kaste (G, L)</v>
      </c>
      <c r="C33" s="160"/>
      <c r="D33" s="160"/>
      <c r="E33" s="714"/>
      <c r="F33" s="163"/>
      <c r="G33" s="877" t="s">
        <v>474</v>
      </c>
      <c r="H33" s="714" t="str">
        <f>'Nädal_18_4.-9.klass'!B43</f>
        <v>Bulgur, keedetud (G)</v>
      </c>
      <c r="I33" s="874" t="s">
        <v>474</v>
      </c>
      <c r="J33" s="171" t="str">
        <f>'Nädal_18_4.-9.klass'!B46</f>
        <v>Porgand, mais, brokoli</v>
      </c>
      <c r="K33" s="869" t="s">
        <v>474</v>
      </c>
      <c r="L33" s="871"/>
    </row>
    <row r="34" spans="1:12" x14ac:dyDescent="0.3">
      <c r="A34" s="872" t="s">
        <v>489</v>
      </c>
      <c r="B34" s="723" t="str">
        <f>'Nädal_18_4.-9.klass'!B55</f>
        <v>Värskekapsahautis segahakklihaga</v>
      </c>
      <c r="C34" s="701" t="s">
        <v>464</v>
      </c>
      <c r="D34" s="713"/>
      <c r="E34" s="714" t="str">
        <f>'Nädal_18_4.-9.klass'!B57</f>
        <v>Värskekapsahautis roheliste hernestega</v>
      </c>
      <c r="F34" s="715"/>
      <c r="G34" s="875" t="s">
        <v>489</v>
      </c>
      <c r="H34" s="714"/>
      <c r="I34" s="872" t="s">
        <v>489</v>
      </c>
      <c r="J34" s="172"/>
      <c r="K34" s="867" t="s">
        <v>489</v>
      </c>
      <c r="L34" s="718" t="str">
        <f>'Nädal_18_4.-9.klass'!B68</f>
        <v xml:space="preserve">Õun </v>
      </c>
    </row>
    <row r="35" spans="1:12" x14ac:dyDescent="0.3">
      <c r="A35" s="873" t="s">
        <v>490</v>
      </c>
      <c r="B35" s="723" t="str">
        <f>'Nädal_18_4.-9.klass'!B56</f>
        <v>Kalapada värviliste köögiviljadega</v>
      </c>
      <c r="C35" s="733" t="s">
        <v>492</v>
      </c>
      <c r="D35" s="704" t="s">
        <v>470</v>
      </c>
      <c r="F35" s="59"/>
      <c r="G35" s="876" t="s">
        <v>490</v>
      </c>
      <c r="H35" s="714" t="str">
        <f>'Nädal_18_4.-9.klass'!B59</f>
        <v>Kartul, aurutatud (mahe)</v>
      </c>
      <c r="I35" s="873" t="s">
        <v>490</v>
      </c>
      <c r="J35" s="172" t="str">
        <f>'Nädal_18_4.-9.klass'!B61</f>
        <v>Kõrvitsa-porgandi-virsikusalat</v>
      </c>
      <c r="K35" s="868" t="s">
        <v>490</v>
      </c>
      <c r="L35" s="870"/>
    </row>
    <row r="36" spans="1:12" x14ac:dyDescent="0.3">
      <c r="A36" s="874" t="s">
        <v>493</v>
      </c>
      <c r="B36" s="714" t="str">
        <f>'Nädal_18_4.-9.klass'!B58</f>
        <v>Rooskapsas, röstitud</v>
      </c>
      <c r="C36" s="160"/>
      <c r="D36" s="160"/>
      <c r="F36" s="163"/>
      <c r="G36" s="877" t="s">
        <v>493</v>
      </c>
      <c r="H36" s="714"/>
      <c r="I36" s="874" t="s">
        <v>493</v>
      </c>
      <c r="J36" s="173" t="str">
        <f>'Nädal_18_4.-9.klass'!B62</f>
        <v>Kapsa-porrulaugu salat</v>
      </c>
      <c r="K36" s="869" t="s">
        <v>493</v>
      </c>
      <c r="L36" s="871" t="s">
        <v>486</v>
      </c>
    </row>
    <row r="37" spans="1:12" x14ac:dyDescent="0.3">
      <c r="A37" s="875" t="s">
        <v>490</v>
      </c>
      <c r="B37" s="734" t="e" vm="3">
        <f>'Nädal_18_4.-9.klass'!B72</f>
        <v>#VALUE!</v>
      </c>
      <c r="C37" s="733" t="s">
        <v>492</v>
      </c>
      <c r="D37" s="713"/>
      <c r="E37" s="714">
        <f>'Nädal_18_4.-9.klass'!B74</f>
        <v>0</v>
      </c>
      <c r="F37" s="715"/>
      <c r="G37" s="875" t="s">
        <v>490</v>
      </c>
      <c r="H37" s="735">
        <f>'Nädal_18_4.-9.klass'!B75</f>
        <v>0</v>
      </c>
      <c r="I37" s="872" t="s">
        <v>490</v>
      </c>
      <c r="J37" s="172">
        <f>'Nädal_18_4.-9.klass'!B78</f>
        <v>0</v>
      </c>
      <c r="K37" s="867" t="s">
        <v>490</v>
      </c>
      <c r="L37" s="718">
        <f>'Nädal_18_4.-9.klass'!B84</f>
        <v>0</v>
      </c>
    </row>
    <row r="38" spans="1:12" x14ac:dyDescent="0.3">
      <c r="A38" s="876" t="s">
        <v>488</v>
      </c>
      <c r="B38" s="734">
        <f>'Nädal_18_4.-9.klass'!B73</f>
        <v>0</v>
      </c>
      <c r="C38" s="736" t="s">
        <v>494</v>
      </c>
      <c r="D38" s="63"/>
      <c r="E38" s="60"/>
      <c r="F38" s="59"/>
      <c r="G38" s="876" t="s">
        <v>488</v>
      </c>
      <c r="H38" s="735">
        <f>'Nädal_18_4.-9.klass'!B76</f>
        <v>0</v>
      </c>
      <c r="I38" s="873" t="s">
        <v>488</v>
      </c>
      <c r="J38" s="172">
        <f>'Nädal_18_4.-9.klass'!B79</f>
        <v>0</v>
      </c>
      <c r="K38" s="868" t="s">
        <v>488</v>
      </c>
      <c r="L38" s="870"/>
    </row>
    <row r="39" spans="1:12" x14ac:dyDescent="0.3">
      <c r="A39" s="877" t="s">
        <v>474</v>
      </c>
      <c r="B39" s="737"/>
      <c r="C39" s="160"/>
      <c r="D39" s="160"/>
      <c r="E39" s="174"/>
      <c r="F39" s="163"/>
      <c r="G39" s="877" t="s">
        <v>474</v>
      </c>
      <c r="H39" s="735">
        <f>'Nädal_18_4.-9.klass'!B77</f>
        <v>0</v>
      </c>
      <c r="I39" s="874" t="s">
        <v>474</v>
      </c>
      <c r="J39" s="173">
        <f>'Nädal_18_4.-9.klass'!B80</f>
        <v>0</v>
      </c>
      <c r="K39" s="869" t="s">
        <v>474</v>
      </c>
      <c r="L39" s="871"/>
    </row>
    <row r="40" spans="1:12" ht="30" x14ac:dyDescent="0.3">
      <c r="A40" s="709" t="str">
        <f>'Nädal_19_4-.9.klass'!A8</f>
        <v>19. nädal</v>
      </c>
      <c r="B40" s="709" t="s">
        <v>480</v>
      </c>
      <c r="C40" s="711" t="s">
        <v>481</v>
      </c>
      <c r="D40" s="711" t="s">
        <v>482</v>
      </c>
      <c r="E40" s="709" t="s">
        <v>14</v>
      </c>
      <c r="F40" s="711" t="s">
        <v>483</v>
      </c>
      <c r="G40" s="709" t="str">
        <f>'Nädal_19_4-.9.klass'!A8</f>
        <v>19. nädal</v>
      </c>
      <c r="H40" s="709" t="s">
        <v>484</v>
      </c>
      <c r="I40" s="709" t="str">
        <f>'Nädal_19_4-.9.klass'!A8</f>
        <v>19. nädal</v>
      </c>
      <c r="J40" s="167" t="s">
        <v>485</v>
      </c>
      <c r="K40" s="709" t="str">
        <f>'Nädal_19_4-.9.klass'!A8</f>
        <v>19. nädal</v>
      </c>
      <c r="L40" s="709" t="s">
        <v>486</v>
      </c>
    </row>
    <row r="41" spans="1:12" x14ac:dyDescent="0.3">
      <c r="A41" s="872" t="s">
        <v>487</v>
      </c>
      <c r="B41" s="723" t="str">
        <f>'Nädal_19_4-.9.klass'!B10</f>
        <v>Kanapada ananassiga</v>
      </c>
      <c r="C41" s="701" t="s">
        <v>464</v>
      </c>
      <c r="D41" s="713"/>
      <c r="E41" s="714" t="str">
        <f>'Nädal_19_4-.9.klass'!B12</f>
        <v>Suvikõrvitsa-oapada ananassiga (G, L)</v>
      </c>
      <c r="F41" s="715"/>
      <c r="G41" s="875" t="s">
        <v>487</v>
      </c>
      <c r="H41" s="716" t="str">
        <f>'Nädal_19_4-.9.klass'!B13</f>
        <v>Aedoad, aurutatu</v>
      </c>
      <c r="I41" s="872" t="s">
        <v>487</v>
      </c>
      <c r="J41" s="728" t="str">
        <f>'Nädal_19_4-.9.klass'!B16</f>
        <v>Peedi-mädarõikasalat (L)</v>
      </c>
      <c r="K41" s="867" t="s">
        <v>487</v>
      </c>
      <c r="L41" s="718" t="str">
        <f>'Nädal_19_4-.9.klass'!B23</f>
        <v xml:space="preserve">Õun </v>
      </c>
    </row>
    <row r="42" spans="1:12" x14ac:dyDescent="0.3">
      <c r="A42" s="873" t="s">
        <v>488</v>
      </c>
      <c r="B42" s="718" t="str">
        <f>'Nädal_19_4-.9.klass'!B11</f>
        <v>Kurzeme strooganov (G, L)</v>
      </c>
      <c r="C42" s="697" t="s">
        <v>460</v>
      </c>
      <c r="D42" s="63"/>
      <c r="E42" s="58"/>
      <c r="F42" s="59"/>
      <c r="G42" s="876"/>
      <c r="H42" s="716" t="str">
        <f>'Nädal_19_4-.9.klass'!B14</f>
        <v>Täisterapasta/pasta (G)</v>
      </c>
      <c r="I42" s="873"/>
      <c r="J42" s="168" t="str">
        <f>'Nädal_19_4-.9.klass'!B17</f>
        <v>Hiina kapsa-tomatisalat</v>
      </c>
      <c r="K42" s="868"/>
      <c r="L42" s="870"/>
    </row>
    <row r="43" spans="1:12" x14ac:dyDescent="0.3">
      <c r="A43" s="874" t="s">
        <v>474</v>
      </c>
      <c r="B43" s="718"/>
      <c r="C43" s="160"/>
      <c r="D43" s="160"/>
      <c r="E43" s="162"/>
      <c r="F43" s="163"/>
      <c r="G43" s="877"/>
      <c r="H43" s="716" t="str">
        <f>'Nädal_19_4-.9.klass'!B15</f>
        <v>Riis, aurutatud</v>
      </c>
      <c r="I43" s="874"/>
      <c r="J43" s="169" t="str">
        <f>'Nädal_19_4-.9.klass'!B18</f>
        <v>Porgand, porrulauk, lillkapsas</v>
      </c>
      <c r="K43" s="869"/>
      <c r="L43" s="871"/>
    </row>
    <row r="44" spans="1:12" x14ac:dyDescent="0.3">
      <c r="A44" s="872" t="s">
        <v>488</v>
      </c>
      <c r="B44" s="738" t="str">
        <f>'Nädal_19_4-.9.klass'!B27</f>
        <v>Hakklihasupp</v>
      </c>
      <c r="C44" s="697" t="s">
        <v>460</v>
      </c>
      <c r="D44" s="713"/>
      <c r="E44" s="714" t="str">
        <f>'Nädal_19_4-.9.klass'!B29</f>
        <v xml:space="preserve">Juurviljasupp (L) </v>
      </c>
      <c r="F44" s="739"/>
      <c r="G44" s="875" t="s">
        <v>488</v>
      </c>
      <c r="H44" s="714"/>
      <c r="I44" s="872" t="s">
        <v>488</v>
      </c>
      <c r="J44" s="127"/>
      <c r="K44" s="867" t="s">
        <v>488</v>
      </c>
      <c r="L44" s="718" t="str">
        <f>'Nädal_19_4-.9.klass'!B34</f>
        <v xml:space="preserve">Kapsas </v>
      </c>
    </row>
    <row r="45" spans="1:12" x14ac:dyDescent="0.3">
      <c r="A45" s="873" t="s">
        <v>490</v>
      </c>
      <c r="B45" s="738" t="str">
        <f>'Nädal_19_4-.9.klass'!B28</f>
        <v>Rassolnik kanalihaga (G)</v>
      </c>
      <c r="C45" s="701" t="s">
        <v>464</v>
      </c>
      <c r="D45" s="63"/>
      <c r="F45" s="59"/>
      <c r="G45" s="876"/>
      <c r="H45" s="721" t="str">
        <f>'Nädal_19_4-.9.klass'!B31</f>
        <v>Kohupiimakreem mustikakisselliga (L)</v>
      </c>
      <c r="I45" s="873"/>
      <c r="J45" s="740"/>
      <c r="K45" s="868"/>
      <c r="L45" s="870"/>
    </row>
    <row r="46" spans="1:12" x14ac:dyDescent="0.3">
      <c r="A46" s="874" t="s">
        <v>491</v>
      </c>
      <c r="B46" s="714" t="str">
        <f>'Nädal_19_4-.9.klass'!B30</f>
        <v>Hapukoor, R 10% (L)</v>
      </c>
      <c r="C46" s="160"/>
      <c r="D46" s="160"/>
      <c r="E46" s="162"/>
      <c r="F46" s="163"/>
      <c r="G46" s="877"/>
      <c r="H46" s="741"/>
      <c r="I46" s="874"/>
      <c r="J46" s="742"/>
      <c r="K46" s="869"/>
      <c r="L46" s="871"/>
    </row>
    <row r="47" spans="1:12" x14ac:dyDescent="0.3">
      <c r="A47" s="875" t="s">
        <v>474</v>
      </c>
      <c r="B47" s="718" t="str">
        <f>'Nädal_19_4-.9.klass'!B38</f>
        <v>Gratineeritud valge kala (G, L)</v>
      </c>
      <c r="C47" s="708" t="s">
        <v>478</v>
      </c>
      <c r="D47" s="713"/>
      <c r="E47" s="714" t="str">
        <f>'Nädal_19_4-.9.klass'!B40</f>
        <v>Läätse-porgandi pikkpoiss (G, M, PT)</v>
      </c>
      <c r="F47" s="715"/>
      <c r="G47" s="875" t="s">
        <v>474</v>
      </c>
      <c r="H47" s="714" t="str">
        <f>'Nädal_19_4-.9.klass'!B41</f>
        <v>Lillkapsas, auruatatud</v>
      </c>
      <c r="I47" s="872" t="s">
        <v>474</v>
      </c>
      <c r="J47" s="743" t="str">
        <f>'Nädal_19_4-.9.klass'!B42</f>
        <v>Kartul, aurutatud</v>
      </c>
      <c r="K47" s="867"/>
      <c r="L47" s="718" t="str">
        <f>'Nädal_19_4-.9.klass'!B51</f>
        <v>Pirn</v>
      </c>
    </row>
    <row r="48" spans="1:12" x14ac:dyDescent="0.3">
      <c r="A48" s="876" t="s">
        <v>488</v>
      </c>
      <c r="B48" s="718" t="str">
        <f>'Nädal_19_4-.9.klass'!B39</f>
        <v>Ahjuliha omas leemes(PT)</v>
      </c>
      <c r="C48" s="701" t="s">
        <v>464</v>
      </c>
      <c r="D48" s="63"/>
      <c r="F48" s="59"/>
      <c r="G48" s="876"/>
      <c r="H48" s="714"/>
      <c r="I48" s="873"/>
      <c r="J48" s="168" t="str">
        <f>'Nädal_19_4-.9.klass'!B43</f>
        <v>Hautatud hapukapsas</v>
      </c>
      <c r="K48" s="868"/>
      <c r="L48" s="870"/>
    </row>
    <row r="49" spans="1:12" x14ac:dyDescent="0.3">
      <c r="A49" s="877" t="s">
        <v>474</v>
      </c>
      <c r="B49" s="714" t="e">
        <f>'Nädal_19_4-.9.klass'!#REF!</f>
        <v>#REF!</v>
      </c>
      <c r="C49" s="160"/>
      <c r="D49" s="160"/>
      <c r="E49" s="162"/>
      <c r="F49" s="163"/>
      <c r="G49" s="877"/>
      <c r="I49" s="874"/>
      <c r="J49" s="168" t="str">
        <f>'Nädal_19_4-.9.klass'!B44</f>
        <v>Kapsa-porrusalat</v>
      </c>
      <c r="K49" s="869"/>
      <c r="L49" s="871"/>
    </row>
    <row r="50" spans="1:12" x14ac:dyDescent="0.3">
      <c r="A50" s="872" t="s">
        <v>489</v>
      </c>
      <c r="B50" s="744" t="str">
        <f>'Nädal_19_4-.9.klass'!B55</f>
        <v>Böfstrooganov (G, L)</v>
      </c>
      <c r="C50" s="713"/>
      <c r="D50" s="713"/>
      <c r="E50" s="714" t="str">
        <f>'Nädal_19_4-.9.klass'!B57</f>
        <v>Köögiviljastrooganov (G, L)</v>
      </c>
      <c r="F50" s="715"/>
      <c r="G50" s="875" t="s">
        <v>489</v>
      </c>
      <c r="H50" s="714" t="str">
        <f>'Nädal_19_4-.9.klass'!B58</f>
        <v>Porgand, aurutatud</v>
      </c>
      <c r="I50" s="872" t="s">
        <v>489</v>
      </c>
      <c r="J50" s="728" t="str">
        <f>'Nädal_19_4-.9.klass'!B61</f>
        <v>Kapsa,Valge redise-paprikasalat</v>
      </c>
      <c r="K50" s="867" t="s">
        <v>489</v>
      </c>
      <c r="L50" s="718" t="str">
        <f>'Nädal_19_4-.9.klass'!B68</f>
        <v xml:space="preserve">Õun </v>
      </c>
    </row>
    <row r="51" spans="1:12" x14ac:dyDescent="0.3">
      <c r="A51" s="873" t="s">
        <v>490</v>
      </c>
      <c r="B51" s="718" t="str">
        <f>'Nädal_19_4-.9.klass'!B56</f>
        <v>Kana-paprikahautis (G, L)</v>
      </c>
      <c r="C51" s="701" t="s">
        <v>464</v>
      </c>
      <c r="D51" s="63"/>
      <c r="E51" s="58"/>
      <c r="F51" s="59"/>
      <c r="G51" s="876"/>
      <c r="H51" s="714" t="str">
        <f>'Nädal_19_4-.9.klass'!B59</f>
        <v>Tatar, aurutatud</v>
      </c>
      <c r="I51" s="873"/>
      <c r="J51" s="168" t="str">
        <f>'Nädal_19_4-.9.klass'!B62</f>
        <v>Hiina kapsa salat spinatiga</v>
      </c>
      <c r="K51" s="868"/>
      <c r="L51" s="870"/>
    </row>
    <row r="52" spans="1:12" x14ac:dyDescent="0.3">
      <c r="A52" s="874" t="s">
        <v>493</v>
      </c>
      <c r="B52" s="718"/>
      <c r="C52" s="160"/>
      <c r="D52" s="160"/>
      <c r="E52" s="162"/>
      <c r="F52" s="163"/>
      <c r="G52" s="877"/>
      <c r="H52" s="714" t="str">
        <f>'Nädal_19_4-.9.klass'!B60</f>
        <v>Bulgur, keedetud (G)</v>
      </c>
      <c r="I52" s="874"/>
      <c r="J52" s="168" t="str">
        <f>'Nädal_19_4-.9.klass'!B63</f>
        <v>Peet, läätsed, mais</v>
      </c>
      <c r="K52" s="869"/>
      <c r="L52" s="871"/>
    </row>
    <row r="53" spans="1:12" x14ac:dyDescent="0.3">
      <c r="A53" s="875" t="s">
        <v>490</v>
      </c>
      <c r="B53" s="718" t="str">
        <f>'Nädal_19_4-.9.klass'!B72</f>
        <v>Kartuli-hakklihavorm</v>
      </c>
      <c r="C53" s="705" t="s">
        <v>472</v>
      </c>
      <c r="D53" s="713"/>
      <c r="E53" s="714" t="str">
        <f>'Nädal_19_4-.9.klass'!B74</f>
        <v>Kartuli-seeneroog Vahemere ürtidega</v>
      </c>
      <c r="F53" s="715"/>
      <c r="G53" s="875" t="s">
        <v>490</v>
      </c>
      <c r="H53" s="714" t="str">
        <f>'Nädal_19_4-.9.klass'!B76</f>
        <v>Rooskapsas, aurutatud</v>
      </c>
      <c r="I53" s="872" t="s">
        <v>490</v>
      </c>
      <c r="J53" s="728" t="str">
        <f>'Nädal_19_4-.9.klass'!B79</f>
        <v>Kaalikas, porgand, roheline hernes</v>
      </c>
      <c r="K53" s="867" t="s">
        <v>490</v>
      </c>
      <c r="L53" s="718" t="str">
        <f>'Nädal_19_4-.9.klass'!B84</f>
        <v>Apelsin</v>
      </c>
    </row>
    <row r="54" spans="1:12" x14ac:dyDescent="0.3">
      <c r="A54" s="876" t="s">
        <v>488</v>
      </c>
      <c r="B54" s="718" t="str">
        <f>'Nädal_19_4-.9.klass'!B73</f>
        <v>Pilaff kanalihaga</v>
      </c>
      <c r="C54" s="697" t="s">
        <v>460</v>
      </c>
      <c r="D54" s="63"/>
      <c r="E54" s="714"/>
      <c r="F54" s="59"/>
      <c r="G54" s="876"/>
      <c r="H54" s="714" t="str">
        <f>'Nädal_19_4-.9.klass'!B77</f>
        <v>Punase kapsa-pirnisalat</v>
      </c>
      <c r="I54" s="873"/>
      <c r="J54" s="168" t="str">
        <f>'Nädal_19_4-.9.klass'!B80</f>
        <v>Salatikaste</v>
      </c>
      <c r="K54" s="868"/>
      <c r="L54" s="870"/>
    </row>
    <row r="55" spans="1:12" x14ac:dyDescent="0.3">
      <c r="A55" s="877" t="s">
        <v>474</v>
      </c>
      <c r="B55" s="718"/>
      <c r="C55" s="160"/>
      <c r="D55" s="160"/>
      <c r="E55" s="174"/>
      <c r="F55" s="163"/>
      <c r="G55" s="877"/>
      <c r="H55" s="714" t="str">
        <f>'Nädal_19_4-.9.klass'!B78</f>
        <v>Valge peakapsa-ananassisalat</v>
      </c>
      <c r="I55" s="874"/>
      <c r="J55" s="169" t="str">
        <f>'Nädal_19_4-.9.klass'!B81</f>
        <v>Seemnesegu</v>
      </c>
      <c r="K55" s="869"/>
      <c r="L55" s="871"/>
    </row>
    <row r="56" spans="1:12" ht="30" x14ac:dyDescent="0.3">
      <c r="A56" s="709" t="str">
        <f>'Nädal_20_4.-9.klass'!A8</f>
        <v>20. nädal</v>
      </c>
      <c r="B56" s="709" t="s">
        <v>480</v>
      </c>
      <c r="C56" s="711" t="s">
        <v>481</v>
      </c>
      <c r="D56" s="711" t="s">
        <v>482</v>
      </c>
      <c r="E56" s="709" t="s">
        <v>14</v>
      </c>
      <c r="F56" s="711" t="s">
        <v>483</v>
      </c>
      <c r="G56" s="709" t="str">
        <f>'Nädal_20_4.-9.klass'!A8</f>
        <v>20. nädal</v>
      </c>
      <c r="H56" s="709" t="s">
        <v>484</v>
      </c>
      <c r="I56" s="709" t="str">
        <f>'Nädal_20_4.-9.klass'!A8</f>
        <v>20. nädal</v>
      </c>
      <c r="J56" s="167" t="s">
        <v>485</v>
      </c>
      <c r="K56" s="709" t="str">
        <f>'Nädal_20_4.-9.klass'!A8</f>
        <v>20. nädal</v>
      </c>
      <c r="L56" s="709" t="s">
        <v>486</v>
      </c>
    </row>
    <row r="57" spans="1:12" x14ac:dyDescent="0.3">
      <c r="A57" s="872" t="s">
        <v>487</v>
      </c>
      <c r="B57" s="718" t="str">
        <f>'Nädal_20_4.-9.klass'!B10</f>
        <v>Kanakaste sulatatud juustuga (G, L)</v>
      </c>
      <c r="C57" s="701" t="s">
        <v>464</v>
      </c>
      <c r="D57" s="713"/>
      <c r="E57" s="714" t="str">
        <f>'Nädal_20_4.-9.klass'!B12</f>
        <v>Kikerhernekaste sulatatud juustuga ja basiilikuga (G, L)</v>
      </c>
      <c r="F57" s="726"/>
      <c r="G57" s="875" t="s">
        <v>487</v>
      </c>
      <c r="H57" s="716" t="str">
        <f>'Nädal_20_4.-9.klass'!B13</f>
        <v>Brokoli, aurutatud</v>
      </c>
      <c r="I57" s="872" t="s">
        <v>487</v>
      </c>
      <c r="J57" s="728" t="str">
        <f>'Nädal_20_4.-9.klass'!B16</f>
        <v>Porgandi-ananassisalat</v>
      </c>
      <c r="K57" s="867" t="s">
        <v>487</v>
      </c>
      <c r="L57" s="718" t="str">
        <f>'Nädal_20_4.-9.klass'!B23</f>
        <v xml:space="preserve">Pirn </v>
      </c>
    </row>
    <row r="58" spans="1:12" x14ac:dyDescent="0.3">
      <c r="A58" s="873" t="s">
        <v>488</v>
      </c>
      <c r="B58" s="718" t="str">
        <f>'Nädal_20_4.-9.klass'!B11</f>
        <v>Raguu veiselihast (G)</v>
      </c>
      <c r="C58" s="697" t="s">
        <v>460</v>
      </c>
      <c r="D58" s="63"/>
      <c r="E58" s="58"/>
      <c r="F58" s="57"/>
      <c r="G58" s="876"/>
      <c r="H58" s="716" t="str">
        <f>'Nädal_20_4.-9.klass'!B14</f>
        <v>Täisterapasta/pasta (G)</v>
      </c>
      <c r="I58" s="873"/>
      <c r="J58" s="168" t="str">
        <f>'Nädal_20_4.-9.klass'!B17</f>
        <v>Hiina kapsa-kurgisalat tilliga</v>
      </c>
      <c r="K58" s="868"/>
      <c r="L58" s="870"/>
    </row>
    <row r="59" spans="1:12" x14ac:dyDescent="0.3">
      <c r="A59" s="874" t="s">
        <v>474</v>
      </c>
      <c r="B59" s="723"/>
      <c r="C59" s="160"/>
      <c r="D59" s="160"/>
      <c r="E59" s="162"/>
      <c r="F59" s="166"/>
      <c r="G59" s="877"/>
      <c r="H59" s="716" t="str">
        <f>'Nädal_20_4.-9.klass'!B15</f>
        <v>Tatar, aurutatud</v>
      </c>
      <c r="I59" s="874"/>
      <c r="J59" s="169" t="str">
        <f>'Nädal_20_4.-9.klass'!B18</f>
        <v>Peet, kapsas, rohelised herned</v>
      </c>
      <c r="K59" s="869"/>
      <c r="L59" s="871"/>
    </row>
    <row r="60" spans="1:12" x14ac:dyDescent="0.3">
      <c r="A60" s="872" t="s">
        <v>488</v>
      </c>
      <c r="B60" s="738" t="str">
        <f>'Nädal_20_4.-9.klass'!B27</f>
        <v>Itaalia kanasupp läätsedega</v>
      </c>
      <c r="C60" s="701" t="s">
        <v>464</v>
      </c>
      <c r="D60" s="713"/>
      <c r="E60" s="745" t="str">
        <f>'Nädal_20_4.-9.klass'!B29</f>
        <v>Aedviljasupp kinoaga</v>
      </c>
      <c r="F60" s="726"/>
      <c r="G60" s="875" t="s">
        <v>488</v>
      </c>
      <c r="H60" s="721" t="str">
        <f>'Nädal_20_4.-9.klass'!B31</f>
        <v>Kakaopuding  moosiga (L, VS)</v>
      </c>
      <c r="I60" s="872" t="s">
        <v>488</v>
      </c>
      <c r="J60" s="169"/>
      <c r="K60" s="867" t="s">
        <v>488</v>
      </c>
      <c r="L60" s="718" t="str">
        <f>'Nädal_20_4.-9.klass'!B34</f>
        <v>Porgand</v>
      </c>
    </row>
    <row r="61" spans="1:12" x14ac:dyDescent="0.3">
      <c r="A61" s="873" t="s">
        <v>490</v>
      </c>
      <c r="B61" s="738" t="str">
        <f>'Nädal_20_4.-9.klass'!B28</f>
        <v>Frikadellisupp (G, L, M)</v>
      </c>
      <c r="C61" s="708" t="s">
        <v>478</v>
      </c>
      <c r="D61" s="63"/>
      <c r="E61" s="58"/>
      <c r="F61" s="57"/>
      <c r="G61" s="876"/>
      <c r="H61" s="714"/>
      <c r="I61" s="873"/>
      <c r="J61" s="718"/>
      <c r="K61" s="868"/>
      <c r="L61" s="870"/>
    </row>
    <row r="62" spans="1:12" x14ac:dyDescent="0.3">
      <c r="A62" s="874" t="s">
        <v>491</v>
      </c>
      <c r="C62" s="160"/>
      <c r="D62" s="160"/>
      <c r="E62" s="162"/>
      <c r="F62" s="166"/>
      <c r="G62" s="877"/>
      <c r="H62" s="714"/>
      <c r="I62" s="874"/>
      <c r="J62" s="742"/>
      <c r="K62" s="869"/>
      <c r="L62" s="871"/>
    </row>
    <row r="63" spans="1:12" x14ac:dyDescent="0.3">
      <c r="A63" s="875" t="s">
        <v>474</v>
      </c>
      <c r="B63" s="716" t="str">
        <f>'Nädal_20_4.-9.klass'!B38</f>
        <v>Lõhepikkpoiss kodujuustuga (G,L, M, PT)</v>
      </c>
      <c r="C63" s="701" t="s">
        <v>464</v>
      </c>
      <c r="D63" s="713"/>
      <c r="E63" s="731" t="str">
        <f>'Nädal_20_4.-9.klass'!B40</f>
        <v>Tatra-seene pikkpoiss (G, PT)</v>
      </c>
      <c r="F63" s="746"/>
      <c r="G63" s="875" t="s">
        <v>474</v>
      </c>
      <c r="I63" s="872" t="s">
        <v>474</v>
      </c>
      <c r="J63" s="719" t="str">
        <f>'Nädal_20_4.-9.klass'!B43</f>
        <v>Riis, aurutatud</v>
      </c>
      <c r="K63" s="867" t="s">
        <v>474</v>
      </c>
      <c r="L63" s="718" t="str">
        <f>'Nädal_20_4.-9.klass'!B52</f>
        <v>Apelsin</v>
      </c>
    </row>
    <row r="64" spans="1:12" x14ac:dyDescent="0.3">
      <c r="A64" s="876" t="s">
        <v>488</v>
      </c>
      <c r="B64" s="716" t="str">
        <f>'Nädal_20_4.-9.klass'!B39</f>
        <v>Ahjus küpsetatud kanakintsuliha (PT)</v>
      </c>
      <c r="C64" s="708" t="s">
        <v>478</v>
      </c>
      <c r="D64" s="63"/>
      <c r="F64" s="57"/>
      <c r="G64" s="876"/>
      <c r="H64" s="731"/>
      <c r="I64" s="873"/>
      <c r="J64" s="133" t="str">
        <f>'Nädal_20_4.-9.klass'!B44</f>
        <v>Kartul, aurutatud</v>
      </c>
      <c r="K64" s="868"/>
      <c r="L64" s="870"/>
    </row>
    <row r="65" spans="1:12" x14ac:dyDescent="0.3">
      <c r="A65" s="877" t="s">
        <v>474</v>
      </c>
      <c r="B65" s="731" t="str">
        <f>'Nädal_20_4.-9.klass'!B41</f>
        <v>Külmkaste rohelise sibulaga(L)</v>
      </c>
      <c r="C65" s="160"/>
      <c r="D65" s="160"/>
      <c r="E65" s="162"/>
      <c r="F65" s="166"/>
      <c r="G65" s="877"/>
      <c r="H65" s="731" t="str">
        <f>'Nädal_20_4.-9.klass'!B42</f>
        <v>Peet, röstitud</v>
      </c>
      <c r="I65" s="874"/>
      <c r="J65" s="133" t="str">
        <f>'Nädal_20_4.-9.klass'!B45</f>
        <v>Punase kapsa-apelsinisalat</v>
      </c>
      <c r="K65" s="869"/>
      <c r="L65" s="871"/>
    </row>
    <row r="66" spans="1:12" x14ac:dyDescent="0.3">
      <c r="A66" s="872" t="s">
        <v>489</v>
      </c>
      <c r="B66" s="747" t="str">
        <f>'Nädal_20_4.-9.klass'!B56</f>
        <v xml:space="preserve">Veisestrooganov (G, L) </v>
      </c>
      <c r="C66" s="699" t="s">
        <v>495</v>
      </c>
      <c r="D66" s="713"/>
      <c r="E66" s="714" t="str">
        <f>'Nädal_20_4.-9.klass'!B58</f>
        <v>Köögiviljastrooganov (G, L)</v>
      </c>
      <c r="F66" s="726"/>
      <c r="G66" s="875" t="s">
        <v>489</v>
      </c>
      <c r="H66" s="714" t="str">
        <f>'Nädal_20_4.-9.klass'!B59</f>
        <v>Kaalikas, röstitud</v>
      </c>
      <c r="I66" s="872" t="s">
        <v>489</v>
      </c>
      <c r="J66" s="728" t="str">
        <f>'Nädal_20_4.-9.klass'!B62</f>
        <v>Kapsa-paprikasalat</v>
      </c>
      <c r="K66" s="867" t="s">
        <v>489</v>
      </c>
      <c r="L66" s="718" t="str">
        <f>'Nädal_20_4.-9.klass'!B69</f>
        <v xml:space="preserve">Õun </v>
      </c>
    </row>
    <row r="67" spans="1:12" x14ac:dyDescent="0.3">
      <c r="A67" s="873" t="s">
        <v>490</v>
      </c>
      <c r="B67" s="723" t="str">
        <f>'Nädal_20_4.-9.klass'!B57</f>
        <v>Kanaliha-köögiviljahautis (G, L)</v>
      </c>
      <c r="C67" s="701" t="s">
        <v>464</v>
      </c>
      <c r="D67" s="63"/>
      <c r="E67" s="58"/>
      <c r="F67" s="57"/>
      <c r="G67" s="876"/>
      <c r="H67" s="714" t="str">
        <f>'Nädal_20_4.-9.klass'!B60</f>
        <v>Kartul, aurutatud</v>
      </c>
      <c r="I67" s="873"/>
      <c r="J67" s="168" t="str">
        <f>'Nädal_20_4.-9.klass'!B63</f>
        <v>Hiina kapsa salat porgandi ja spinatiga</v>
      </c>
      <c r="K67" s="868"/>
      <c r="L67" s="870"/>
    </row>
    <row r="68" spans="1:12" x14ac:dyDescent="0.3">
      <c r="A68" s="874" t="s">
        <v>493</v>
      </c>
      <c r="B68" s="718"/>
      <c r="C68" s="160"/>
      <c r="D68" s="160"/>
      <c r="E68" s="162"/>
      <c r="F68" s="166"/>
      <c r="G68" s="877"/>
      <c r="H68" s="714" t="str">
        <f>'Nädal_20_4.-9.klass'!B61</f>
        <v>Tatar, aurutatud</v>
      </c>
      <c r="I68" s="874"/>
      <c r="J68" s="168" t="str">
        <f>'Nädal_20_4.-9.klass'!B64</f>
        <v>Porgand, läätsed, peet</v>
      </c>
      <c r="K68" s="869"/>
      <c r="L68" s="871"/>
    </row>
    <row r="69" spans="1:12" x14ac:dyDescent="0.3">
      <c r="A69" s="872" t="s">
        <v>490</v>
      </c>
      <c r="B69" s="718" t="str">
        <f>'Nädal_20_4.-9.klass'!B73</f>
        <v>Koorene kanapasta (G, L)</v>
      </c>
      <c r="C69" s="705" t="s">
        <v>472</v>
      </c>
      <c r="D69" s="713"/>
      <c r="E69" s="714" t="str">
        <f>'Nädal_20_4.-9.klass'!B75</f>
        <v>Suvikõrvitsapasta juustu ja basiilikuga (G, L)</v>
      </c>
      <c r="F69" s="726"/>
      <c r="G69" s="875" t="s">
        <v>490</v>
      </c>
      <c r="H69" s="725" t="str">
        <f>'Nädal_20_4.-9.klass'!B77</f>
        <v>Köögiviljad, aurutatud</v>
      </c>
      <c r="I69" s="872" t="s">
        <v>490</v>
      </c>
      <c r="J69" s="728" t="str">
        <f>'Nädal_20_4.-9.klass'!B80</f>
        <v>Jääsalat, valge redis, punane uba</v>
      </c>
      <c r="K69" s="867" t="s">
        <v>490</v>
      </c>
      <c r="L69" s="718" t="str">
        <f>'Nädal_20_4.-9.klass'!B85</f>
        <v xml:space="preserve">Pirn </v>
      </c>
    </row>
    <row r="70" spans="1:12" x14ac:dyDescent="0.3">
      <c r="A70" s="873" t="s">
        <v>488</v>
      </c>
      <c r="B70" s="718" t="str">
        <f>'Nädal_20_4.-9.klass'!B74</f>
        <v>Riisi–hakkliha–kapsa pajaroog</v>
      </c>
      <c r="C70" s="701" t="s">
        <v>464</v>
      </c>
      <c r="D70" s="63"/>
      <c r="F70" s="57"/>
      <c r="G70" s="876"/>
      <c r="H70" s="725" t="str">
        <f>'Nädal_20_4.-9.klass'!B78</f>
        <v>Porgandisalat seesami seemnetega</v>
      </c>
      <c r="I70" s="873"/>
      <c r="J70" s="168" t="str">
        <f>'Nädal_20_4.-9.klass'!B81</f>
        <v>Salatikaste</v>
      </c>
      <c r="K70" s="868"/>
      <c r="L70" s="870"/>
    </row>
    <row r="71" spans="1:12" x14ac:dyDescent="0.3">
      <c r="A71" s="874" t="s">
        <v>474</v>
      </c>
      <c r="B71" s="714" t="str">
        <f>'Nädal_20_4.-9.klass'!B76</f>
        <v>Külm kaste ürtidega (L)</v>
      </c>
      <c r="C71" s="160"/>
      <c r="D71" s="160"/>
      <c r="E71" s="162"/>
      <c r="F71" s="166"/>
      <c r="G71" s="877"/>
      <c r="H71" s="725" t="str">
        <f>'Nädal_20_4.-9.klass'!B79</f>
        <v>Peedi-küüslaugusalat</v>
      </c>
      <c r="I71" s="874"/>
      <c r="J71" s="169" t="str">
        <f>'Nädal_20_4.-9.klass'!B82</f>
        <v>Seemnesegu</v>
      </c>
      <c r="K71" s="869"/>
      <c r="L71" s="871"/>
    </row>
    <row r="72" spans="1:12" ht="30" x14ac:dyDescent="0.3">
      <c r="A72" s="709" t="str">
        <f>'Nädal_21_4.-9.klass'!A8</f>
        <v>21. nädal</v>
      </c>
      <c r="B72" s="709" t="s">
        <v>480</v>
      </c>
      <c r="C72" s="711" t="s">
        <v>481</v>
      </c>
      <c r="D72" s="711" t="s">
        <v>482</v>
      </c>
      <c r="E72" s="709" t="s">
        <v>14</v>
      </c>
      <c r="F72" s="711" t="s">
        <v>483</v>
      </c>
      <c r="G72" s="709" t="str">
        <f>A72</f>
        <v>21. nädal</v>
      </c>
      <c r="H72" s="709" t="s">
        <v>484</v>
      </c>
      <c r="I72" s="709" t="str">
        <f>A72</f>
        <v>21. nädal</v>
      </c>
      <c r="J72" s="167" t="s">
        <v>485</v>
      </c>
      <c r="K72" s="709" t="str">
        <f>A72</f>
        <v>21. nädal</v>
      </c>
      <c r="L72" s="709" t="s">
        <v>486</v>
      </c>
    </row>
    <row r="73" spans="1:12" x14ac:dyDescent="0.3">
      <c r="A73" s="872" t="s">
        <v>487</v>
      </c>
      <c r="B73" s="712" t="str">
        <f>'Nädal_21_4.-9.klass'!B10</f>
        <v>Tikka Masala kastmes kanalihatükid (L)</v>
      </c>
      <c r="C73" s="701" t="s">
        <v>464</v>
      </c>
      <c r="D73" s="713"/>
      <c r="E73" s="714" t="str">
        <f>'Nädal_21_4.-9.klass'!B12</f>
        <v>Tikka Masala kastmes aedviljadega (L)</v>
      </c>
      <c r="F73" s="715"/>
      <c r="G73" s="875" t="s">
        <v>487</v>
      </c>
      <c r="H73" s="716" t="str">
        <f>'Nädal_21_4.-9.klass'!B13</f>
        <v>Aedoad, aurutatud</v>
      </c>
      <c r="I73" s="872" t="s">
        <v>487</v>
      </c>
      <c r="J73" s="728" t="str">
        <f>'Nädal_21_4.-9.klass'!B16</f>
        <v>Peedi-soolakurgisalat</v>
      </c>
      <c r="K73" s="867" t="s">
        <v>487</v>
      </c>
      <c r="L73" s="718" t="str">
        <f>'Nädal_21_4.-9.klass'!B23</f>
        <v xml:space="preserve">Õun </v>
      </c>
    </row>
    <row r="74" spans="1:12" x14ac:dyDescent="0.3">
      <c r="A74" s="873"/>
      <c r="B74" s="712" t="str">
        <f>'Nädal_21_4.-9.klass'!B11</f>
        <v>Hautatud veiselihapada aedviljadega</v>
      </c>
      <c r="C74" s="697" t="s">
        <v>460</v>
      </c>
      <c r="D74" s="63"/>
      <c r="E74" s="58"/>
      <c r="F74" s="59"/>
      <c r="G74" s="876"/>
      <c r="H74" s="716" t="str">
        <f>'Nädal_21_4.-9.klass'!B14</f>
        <v>Täisterapasta/pasta (G)</v>
      </c>
      <c r="I74" s="873"/>
      <c r="J74" s="168" t="str">
        <f>'Nädal_21_4.-9.klass'!B17</f>
        <v>Kapsa-porgandisalat</v>
      </c>
      <c r="K74" s="868"/>
      <c r="L74" s="870"/>
    </row>
    <row r="75" spans="1:12" x14ac:dyDescent="0.3">
      <c r="A75" s="873"/>
      <c r="B75" s="748"/>
      <c r="C75" s="160"/>
      <c r="D75" s="160"/>
      <c r="E75" s="58"/>
      <c r="F75" s="59"/>
      <c r="G75" s="876"/>
      <c r="H75" s="716" t="str">
        <f>'Nädal_21_4.-9.klass'!B15</f>
        <v>Riis, aurutatud</v>
      </c>
      <c r="I75" s="873"/>
      <c r="J75" s="169" t="str">
        <f>'Nädal_21_4.-9.klass'!B18</f>
        <v>Hiina kapsas, mais, šampinjonid peterselliga</v>
      </c>
      <c r="K75" s="868"/>
      <c r="L75" s="882"/>
    </row>
    <row r="76" spans="1:12" x14ac:dyDescent="0.3">
      <c r="A76" s="872" t="s">
        <v>488</v>
      </c>
      <c r="B76" s="720" t="str">
        <f>'Nädal_21_4.-9.klass'!B27</f>
        <v>Koorene lõhesupp (L)</v>
      </c>
      <c r="C76" s="705" t="s">
        <v>472</v>
      </c>
      <c r="D76" s="713"/>
      <c r="E76" s="714" t="str">
        <f>'Nädal_21_4.-9.klass'!B29</f>
        <v>Borš läätsedega</v>
      </c>
      <c r="F76" s="715"/>
      <c r="G76" s="875" t="s">
        <v>488</v>
      </c>
      <c r="H76" s="721" t="str">
        <f>'Nädal_21_4.-9.klass'!B31</f>
        <v>Marjatarretis vahukoorega (L)</v>
      </c>
      <c r="I76" s="872" t="s">
        <v>488</v>
      </c>
      <c r="J76" s="57"/>
      <c r="K76" s="867" t="s">
        <v>488</v>
      </c>
      <c r="L76" s="718" t="str">
        <f>'Nädal_21_4.-9.klass'!B34</f>
        <v>Porgand</v>
      </c>
    </row>
    <row r="77" spans="1:12" x14ac:dyDescent="0.3">
      <c r="A77" s="873"/>
      <c r="B77" s="720" t="str">
        <f>'Nädal_21_4.-9.klass'!B28</f>
        <v xml:space="preserve">Borš sealihaga </v>
      </c>
      <c r="C77" s="697" t="s">
        <v>460</v>
      </c>
      <c r="D77" s="704" t="s">
        <v>470</v>
      </c>
      <c r="E77" s="58"/>
      <c r="F77" s="59"/>
      <c r="G77" s="876"/>
      <c r="H77" s="741"/>
      <c r="I77" s="873"/>
      <c r="J77" s="883"/>
      <c r="K77" s="868"/>
      <c r="L77" s="870"/>
    </row>
    <row r="78" spans="1:12" x14ac:dyDescent="0.3">
      <c r="A78" s="874"/>
      <c r="B78" s="700"/>
      <c r="C78" s="160"/>
      <c r="D78" s="160"/>
      <c r="E78" s="162"/>
      <c r="F78" s="163"/>
      <c r="G78" s="877"/>
      <c r="H78" s="741"/>
      <c r="I78" s="874"/>
      <c r="J78" s="883"/>
      <c r="K78" s="869"/>
      <c r="L78" s="871"/>
    </row>
    <row r="79" spans="1:12" x14ac:dyDescent="0.3">
      <c r="A79" s="875" t="s">
        <v>474</v>
      </c>
      <c r="B79" s="712" t="str">
        <f>'Nädal_21_4.-9.klass'!B38</f>
        <v>Prantsuse ürtidega hautatud kana kintsuliha (PT)</v>
      </c>
      <c r="C79" s="701" t="s">
        <v>464</v>
      </c>
      <c r="D79" s="713"/>
      <c r="E79" s="714" t="str">
        <f>'Nädal_21_4.-9.klass'!B40</f>
        <v>Köögivilja-riisi-juustukotlet (G, L, PT)</v>
      </c>
      <c r="F79" s="715"/>
      <c r="G79" s="875" t="s">
        <v>474</v>
      </c>
      <c r="H79" s="716" t="str">
        <f>'Nädal_21_4.-9.klass'!B42</f>
        <v>Valge kapsas, hautatud</v>
      </c>
      <c r="I79" s="872" t="s">
        <v>474</v>
      </c>
      <c r="J79" s="728" t="str">
        <f>'Nädal_21_4.-9.klass'!B45</f>
        <v>Kaalika-kapsasalat mahlaga</v>
      </c>
      <c r="K79" s="867" t="s">
        <v>474</v>
      </c>
      <c r="L79" s="718" t="str">
        <f>'Nädal_21_4.-9.klass'!B52</f>
        <v>Pirn</v>
      </c>
    </row>
    <row r="80" spans="1:12" x14ac:dyDescent="0.3">
      <c r="A80" s="876"/>
      <c r="B80" s="712" t="str">
        <f>'Nädal_21_4.-9.klass'!B39</f>
        <v>Koores hautatud kalafilee sidruni ja tilliga (L, PT)</v>
      </c>
      <c r="C80" s="705" t="s">
        <v>472</v>
      </c>
      <c r="D80" s="63"/>
      <c r="F80" s="59"/>
      <c r="G80" s="876"/>
      <c r="H80" s="716" t="str">
        <f>'Nädal_21_4.-9.klass'!B43</f>
        <v>Kartulipuder (L)</v>
      </c>
      <c r="I80" s="873"/>
      <c r="J80" s="168" t="str">
        <f>'Nädal_21_4.-9.klass'!B46</f>
        <v>Hiina kapsa salat tomati ja spinatiga</v>
      </c>
      <c r="K80" s="868"/>
      <c r="L80" s="870"/>
    </row>
    <row r="81" spans="1:12" x14ac:dyDescent="0.3">
      <c r="A81" s="877"/>
      <c r="B81" s="714" t="str">
        <f>'Nädal_21_4.-9.klass'!B41</f>
        <v>Külm jogurti-küüslaugukaste (L)</v>
      </c>
      <c r="C81" s="160"/>
      <c r="D81" s="160"/>
      <c r="E81" s="162"/>
      <c r="F81" s="163"/>
      <c r="G81" s="877"/>
      <c r="H81" s="716" t="str">
        <f>'Nädal_21_4.-9.klass'!B44</f>
        <v>Kuskuss, keedetud (G)</v>
      </c>
      <c r="I81" s="874"/>
      <c r="J81" s="168" t="str">
        <f>'Nädal_21_4.-9.klass'!B47</f>
        <v>Porgand, roheline hernes, marineeritud punane sibul</v>
      </c>
      <c r="K81" s="869"/>
      <c r="L81" s="871"/>
    </row>
    <row r="82" spans="1:12" x14ac:dyDescent="0.3">
      <c r="A82" s="872" t="s">
        <v>489</v>
      </c>
      <c r="B82" s="712" t="str">
        <f>'Nädal_21_4.-9.klass'!B56</f>
        <v>Kanalihatükid magushapus kastmes</v>
      </c>
      <c r="C82" s="701" t="s">
        <v>464</v>
      </c>
      <c r="D82" s="713"/>
      <c r="E82" s="714" t="str">
        <f>'Nädal_21_4.-9.klass'!B58</f>
        <v>Lillkapsas magushapus kastmes</v>
      </c>
      <c r="F82" s="715"/>
      <c r="G82" s="875" t="s">
        <v>489</v>
      </c>
      <c r="H82" s="714" t="str">
        <f>'Nädal_21_4.-9.klass'!B59</f>
        <v>Peet, röstitud</v>
      </c>
      <c r="I82" s="872" t="s">
        <v>489</v>
      </c>
      <c r="J82" s="728" t="str">
        <f>'Nädal_21_4.-9.klass'!B62</f>
        <v xml:space="preserve">Porgandi-mangosalat </v>
      </c>
      <c r="K82" s="867" t="s">
        <v>489</v>
      </c>
      <c r="L82" s="718" t="str">
        <f>'Nädal_21_4.-9.klass'!B69</f>
        <v xml:space="preserve">Õun </v>
      </c>
    </row>
    <row r="83" spans="1:12" x14ac:dyDescent="0.3">
      <c r="A83" s="873"/>
      <c r="B83" s="712" t="str">
        <f>'Nädal_21_4.-9.klass'!B57</f>
        <v>Ühepajatoit sealihaga</v>
      </c>
      <c r="C83" s="699" t="s">
        <v>462</v>
      </c>
      <c r="D83" s="63"/>
      <c r="E83" s="58"/>
      <c r="F83" s="59"/>
      <c r="G83" s="876"/>
      <c r="H83" s="714" t="str">
        <f>'Nädal_21_4.-9.klass'!B60</f>
        <v>Täisterapasta/pasta (G)</v>
      </c>
      <c r="I83" s="873"/>
      <c r="J83" s="168" t="str">
        <f>'Nädal_21_4.-9.klass'!B63</f>
        <v>Selleri-peedisalat tilliga</v>
      </c>
      <c r="K83" s="868"/>
      <c r="L83" s="870"/>
    </row>
    <row r="84" spans="1:12" x14ac:dyDescent="0.3">
      <c r="A84" s="874"/>
      <c r="B84" s="712"/>
      <c r="C84" s="160"/>
      <c r="D84" s="160"/>
      <c r="E84" s="162"/>
      <c r="F84" s="163"/>
      <c r="G84" s="877"/>
      <c r="H84" s="714" t="str">
        <f>'Nädal_21_4.-9.klass'!B61</f>
        <v>Tatar, aurutatud</v>
      </c>
      <c r="I84" s="874"/>
      <c r="J84" s="168" t="str">
        <f>'Nädal_21_4.-9.klass'!B64</f>
        <v>Valge peakapsas, läätsed, redis</v>
      </c>
      <c r="K84" s="869"/>
      <c r="L84" s="871"/>
    </row>
    <row r="85" spans="1:12" x14ac:dyDescent="0.3">
      <c r="A85" s="875" t="s">
        <v>490</v>
      </c>
      <c r="B85" s="712" t="str">
        <f>'Nädal_21_4.-9.klass'!B73</f>
        <v>Kartuli-kanaroog (L)</v>
      </c>
      <c r="C85" s="701" t="s">
        <v>464</v>
      </c>
      <c r="D85" s="713"/>
      <c r="E85" s="714" t="str">
        <f>'Nädal_21_4.-9.klass'!B75</f>
        <v>Riisiroog muna ja köögiviljadega (M)</v>
      </c>
      <c r="F85" s="715"/>
      <c r="G85" s="875" t="s">
        <v>490</v>
      </c>
      <c r="I85" s="872" t="s">
        <v>490</v>
      </c>
      <c r="J85" s="743" t="str">
        <f>'Nädal_21_4.-9.klass'!B78</f>
        <v>Porgandi-melonisalat</v>
      </c>
      <c r="K85" s="867" t="s">
        <v>490</v>
      </c>
      <c r="L85" s="718" t="str">
        <f>'Nädal_21_4.-9.klass'!B85</f>
        <v>Apelsin</v>
      </c>
    </row>
    <row r="86" spans="1:12" x14ac:dyDescent="0.3">
      <c r="A86" s="876"/>
      <c r="B86" s="745" t="str">
        <f>'Nädal_21_4.-9.klass'!B74</f>
        <v>Mahedalt vürtsikas riisiroog hakkliha ja punaste ubadega</v>
      </c>
      <c r="C86" s="699" t="s">
        <v>462</v>
      </c>
      <c r="D86" s="63"/>
      <c r="F86" s="59"/>
      <c r="G86" s="876"/>
      <c r="H86" s="714"/>
      <c r="I86" s="873"/>
      <c r="J86" s="168" t="str">
        <f>'Nädal_21_4.-9.klass'!B79</f>
        <v>Hiina kapsa salat spinati ja punase sibulaga</v>
      </c>
      <c r="K86" s="868"/>
      <c r="L86" s="879"/>
    </row>
    <row r="87" spans="1:12" x14ac:dyDescent="0.3">
      <c r="A87" s="877"/>
      <c r="B87" s="714" t="str">
        <f>'Nädal_21_4.-9.klass'!B76</f>
        <v>Külm hapukoorekaste murulauguga (L)</v>
      </c>
      <c r="C87" s="160"/>
      <c r="D87" s="160"/>
      <c r="E87" s="162"/>
      <c r="F87" s="163"/>
      <c r="G87" s="877"/>
      <c r="H87" s="714" t="str">
        <f>'Nädal_21_4.-9.klass'!B77</f>
        <v>Köögiviljad, aurutatud</v>
      </c>
      <c r="I87" s="874"/>
      <c r="J87" s="169" t="str">
        <f>'Nädal_21_4.-9.klass'!B80</f>
        <v>Peet, hapukurk, roheline sibul</v>
      </c>
      <c r="K87" s="869"/>
      <c r="L87" s="880"/>
    </row>
    <row r="88" spans="1:12" ht="30" x14ac:dyDescent="0.3">
      <c r="A88" s="709" t="str">
        <f>'Nädal_22_4.-9.klass'!A8</f>
        <v>22. nädal</v>
      </c>
      <c r="B88" s="709" t="s">
        <v>480</v>
      </c>
      <c r="C88" s="711" t="s">
        <v>481</v>
      </c>
      <c r="D88" s="711" t="s">
        <v>482</v>
      </c>
      <c r="E88" s="709" t="s">
        <v>14</v>
      </c>
      <c r="F88" s="711" t="s">
        <v>483</v>
      </c>
      <c r="G88" s="709" t="str">
        <f>'Nädal_22_4.-9.klass'!A8</f>
        <v>22. nädal</v>
      </c>
      <c r="H88" s="709" t="s">
        <v>484</v>
      </c>
      <c r="I88" s="709" t="str">
        <f>'Nädal_22_4.-9.klass'!A8</f>
        <v>22. nädal</v>
      </c>
      <c r="J88" s="167" t="s">
        <v>485</v>
      </c>
      <c r="K88" s="709" t="str">
        <f>'Nädal_22_4.-9.klass'!A8</f>
        <v>22. nädal</v>
      </c>
      <c r="L88" s="709" t="s">
        <v>486</v>
      </c>
    </row>
    <row r="89" spans="1:12" x14ac:dyDescent="0.3">
      <c r="A89" s="872" t="s">
        <v>487</v>
      </c>
      <c r="B89" s="712" t="str">
        <f>'Nädal_22_4.-9.klass'!B10</f>
        <v>Kalafilee ürdises tomatikastmes</v>
      </c>
      <c r="C89" s="705" t="s">
        <v>472</v>
      </c>
      <c r="D89" s="713"/>
      <c r="E89" s="714" t="str">
        <f>'Nädal_22_4.-9.klass'!B12</f>
        <v>Guljašš punaste ubadega (L)</v>
      </c>
      <c r="F89" s="715"/>
      <c r="G89" s="875" t="s">
        <v>487</v>
      </c>
      <c r="H89" s="716" t="str">
        <f>'Nädal_22_4.-9.klass'!B13</f>
        <v>Porgand, röstitud</v>
      </c>
      <c r="I89" s="872" t="s">
        <v>487</v>
      </c>
      <c r="J89" s="743" t="str">
        <f>'Nädal_22_4.-9.klass'!B16</f>
        <v>Hiina kapsa-paprikasalat</v>
      </c>
      <c r="K89" s="867" t="s">
        <v>487</v>
      </c>
      <c r="L89" s="718" t="str">
        <f>'Nädal_22_4.-9.klass'!B23</f>
        <v xml:space="preserve">Pirn </v>
      </c>
    </row>
    <row r="90" spans="1:12" x14ac:dyDescent="0.3">
      <c r="A90" s="873" t="s">
        <v>488</v>
      </c>
      <c r="B90" s="745" t="str">
        <f>'Nädal_22_4.-9.klass'!B11</f>
        <v xml:space="preserve">Rebitud kanakintsuliha valges kastmes (G, L) </v>
      </c>
      <c r="C90" s="701" t="s">
        <v>464</v>
      </c>
      <c r="D90" s="63"/>
      <c r="E90" s="58"/>
      <c r="F90" s="59"/>
      <c r="G90" s="876" t="s">
        <v>488</v>
      </c>
      <c r="H90" s="716" t="str">
        <f>'Nädal_22_4.-9.klass'!B14</f>
        <v>Riis, aurutatud</v>
      </c>
      <c r="I90" s="873" t="s">
        <v>488</v>
      </c>
      <c r="J90" s="172" t="str">
        <f>'Nädal_22_4.-9.klass'!B17</f>
        <v>Porgandi-kapsasalat</v>
      </c>
      <c r="K90" s="868" t="s">
        <v>488</v>
      </c>
      <c r="L90" s="870"/>
    </row>
    <row r="91" spans="1:12" x14ac:dyDescent="0.3">
      <c r="A91" s="874" t="s">
        <v>474</v>
      </c>
      <c r="B91" s="748"/>
      <c r="C91" s="160"/>
      <c r="D91" s="160"/>
      <c r="E91" s="162"/>
      <c r="F91" s="163"/>
      <c r="G91" s="877" t="s">
        <v>474</v>
      </c>
      <c r="H91" s="716" t="str">
        <f>'Nädal_22_4.-9.klass'!B15</f>
        <v>Bulgur, keedetud (G)</v>
      </c>
      <c r="I91" s="874" t="s">
        <v>474</v>
      </c>
      <c r="J91" s="173" t="str">
        <f>'Nädal_22_4.-9.klass'!B18</f>
        <v>Peet, kaalikas, mais</v>
      </c>
      <c r="K91" s="869" t="s">
        <v>474</v>
      </c>
      <c r="L91" s="871"/>
    </row>
    <row r="92" spans="1:12" x14ac:dyDescent="0.3">
      <c r="A92" s="872" t="s">
        <v>488</v>
      </c>
      <c r="B92" s="749" t="str">
        <f>'Nädal_22_4.-9.klass'!B27</f>
        <v>Kana-nuudlisupp (G)</v>
      </c>
      <c r="C92" s="701" t="s">
        <v>464</v>
      </c>
      <c r="D92" s="713"/>
      <c r="E92" s="714" t="str">
        <f>'Nädal_22_4.-9.klass'!B29</f>
        <v>Läätseseljanka</v>
      </c>
      <c r="F92" s="715"/>
      <c r="G92" s="875" t="s">
        <v>488</v>
      </c>
      <c r="H92" s="721" t="str">
        <f>'Nädal_22_4.-9.klass'!B31</f>
        <v>Vanillikissell marjapüreega (L, VS)</v>
      </c>
      <c r="I92" s="872" t="s">
        <v>488</v>
      </c>
      <c r="J92" s="127"/>
      <c r="K92" s="867" t="s">
        <v>488</v>
      </c>
      <c r="L92" s="718" t="str">
        <f>'Nädal_22_4.-9.klass'!B34</f>
        <v xml:space="preserve">Kapsas </v>
      </c>
    </row>
    <row r="93" spans="1:12" x14ac:dyDescent="0.3">
      <c r="A93" s="873" t="s">
        <v>490</v>
      </c>
      <c r="B93" s="749" t="str">
        <f>'Nädal_22_4.-9.klass'!B28</f>
        <v>Kodune seljanka (G)</v>
      </c>
      <c r="C93" s="708" t="s">
        <v>478</v>
      </c>
      <c r="D93" s="704" t="s">
        <v>470</v>
      </c>
      <c r="E93" s="58"/>
      <c r="F93" s="59"/>
      <c r="G93" s="876" t="s">
        <v>490</v>
      </c>
      <c r="H93" s="731"/>
      <c r="I93" s="873" t="s">
        <v>490</v>
      </c>
      <c r="J93" s="712"/>
      <c r="K93" s="868" t="s">
        <v>490</v>
      </c>
      <c r="L93" s="870"/>
    </row>
    <row r="94" spans="1:12" x14ac:dyDescent="0.3">
      <c r="A94" s="874" t="s">
        <v>491</v>
      </c>
      <c r="B94" s="700"/>
      <c r="C94" s="160"/>
      <c r="D94" s="160"/>
      <c r="E94" s="162"/>
      <c r="F94" s="163"/>
      <c r="G94" s="877" t="s">
        <v>491</v>
      </c>
      <c r="H94" s="731"/>
      <c r="I94" s="874" t="s">
        <v>491</v>
      </c>
      <c r="J94" s="732"/>
      <c r="K94" s="869" t="s">
        <v>491</v>
      </c>
      <c r="L94" s="871"/>
    </row>
    <row r="95" spans="1:12" x14ac:dyDescent="0.3">
      <c r="A95" s="875" t="s">
        <v>474</v>
      </c>
      <c r="B95" s="712" t="str">
        <f>'Nädal_22_4.-9.klass'!B38</f>
        <v>Ahjukala (PT)</v>
      </c>
      <c r="C95" s="705" t="s">
        <v>472</v>
      </c>
      <c r="D95" s="713"/>
      <c r="E95" s="714" t="str">
        <f>'Nädal_22_4.-9.klass'!B40</f>
        <v>Juurviljapihv (G, L, M, PT)</v>
      </c>
      <c r="F95" s="715"/>
      <c r="G95" s="875" t="s">
        <v>474</v>
      </c>
      <c r="H95" s="716" t="str">
        <f>'Nädal_22_4.-9.klass'!B42</f>
        <v>Brokoli ja lillkapsas, aurutatud</v>
      </c>
      <c r="I95" s="872" t="s">
        <v>474</v>
      </c>
      <c r="J95" s="728" t="str">
        <f>'Nädal_22_4.-9.klass'!B45</f>
        <v>Peedi-mädarõikasalat (L)</v>
      </c>
      <c r="K95" s="867" t="s">
        <v>474</v>
      </c>
      <c r="L95" s="718" t="str">
        <f>'Nädal_22_4.-9.klass'!B52</f>
        <v>Apelsin</v>
      </c>
    </row>
    <row r="96" spans="1:12" x14ac:dyDescent="0.3">
      <c r="A96" s="876" t="s">
        <v>488</v>
      </c>
      <c r="B96" s="712" t="str">
        <f>'Nädal_22_4.-9.klass'!B39</f>
        <v>Pikkpoiss (G, L, M)</v>
      </c>
      <c r="C96" s="697" t="s">
        <v>460</v>
      </c>
      <c r="D96" s="63"/>
      <c r="E96" s="714"/>
      <c r="F96" s="59"/>
      <c r="G96" s="876" t="s">
        <v>488</v>
      </c>
      <c r="H96" s="716" t="str">
        <f>'Nädal_22_4.-9.klass'!B43</f>
        <v>Kartulipuder (L)</v>
      </c>
      <c r="I96" s="873" t="s">
        <v>488</v>
      </c>
      <c r="J96" s="168" t="str">
        <f>'Nädal_22_4.-9.klass'!B46</f>
        <v>Porgandi-maisisalat</v>
      </c>
      <c r="K96" s="868" t="s">
        <v>488</v>
      </c>
      <c r="L96" s="870"/>
    </row>
    <row r="97" spans="1:12" x14ac:dyDescent="0.3">
      <c r="A97" s="877" t="s">
        <v>474</v>
      </c>
      <c r="B97" s="714" t="str">
        <f>'Nädal_22_4.-9.klass'!B41</f>
        <v>Soe valge kaste (G, L)</v>
      </c>
      <c r="C97" s="160"/>
      <c r="D97" s="160"/>
      <c r="E97" s="162"/>
      <c r="F97" s="163"/>
      <c r="G97" s="877" t="s">
        <v>474</v>
      </c>
      <c r="H97" s="716" t="str">
        <f>'Nädal_22_4.-9.klass'!B44</f>
        <v>Riis, aurutatud</v>
      </c>
      <c r="I97" s="874" t="s">
        <v>474</v>
      </c>
      <c r="J97" s="168" t="str">
        <f>'Nädal_22_4.-9.klass'!B47</f>
        <v>Jääsalat, valge redis, punane uba</v>
      </c>
      <c r="K97" s="869" t="s">
        <v>474</v>
      </c>
      <c r="L97" s="871"/>
    </row>
    <row r="98" spans="1:12" x14ac:dyDescent="0.3">
      <c r="A98" s="872" t="s">
        <v>489</v>
      </c>
      <c r="B98" s="712" t="str">
        <f>'Nädal_22_4.-9.klass'!B56</f>
        <v>Mulgi kapsad sealihaga (G)</v>
      </c>
      <c r="C98" s="701" t="s">
        <v>464</v>
      </c>
      <c r="D98" s="713"/>
      <c r="E98" s="714" t="str">
        <f>'Nädal_22_4.-9.klass'!B58</f>
        <v>Mulgi kapsad, lihata (G)</v>
      </c>
      <c r="F98" s="715"/>
      <c r="G98" s="875" t="s">
        <v>489</v>
      </c>
      <c r="I98" s="872" t="s">
        <v>489</v>
      </c>
      <c r="J98" s="728" t="str">
        <f>'Nädal_22_4.-9.klass'!B61</f>
        <v>Tatar, aurutatud</v>
      </c>
      <c r="K98" s="867" t="s">
        <v>489</v>
      </c>
      <c r="L98" s="718" t="str">
        <f>'Nädal_22_4.-9.klass'!B69</f>
        <v xml:space="preserve">Õun </v>
      </c>
    </row>
    <row r="99" spans="1:12" x14ac:dyDescent="0.3">
      <c r="A99" s="873" t="s">
        <v>490</v>
      </c>
      <c r="B99" s="745" t="str">
        <f>'Nädal_22_4.-9.klass'!B57</f>
        <v>Koorene kanaliha-seenehautis (G, L)</v>
      </c>
      <c r="C99" s="708" t="s">
        <v>478</v>
      </c>
      <c r="D99" s="63"/>
      <c r="F99" s="59"/>
      <c r="G99" s="876" t="s">
        <v>490</v>
      </c>
      <c r="H99" s="714"/>
      <c r="I99" s="873" t="s">
        <v>490</v>
      </c>
      <c r="J99" s="168" t="str">
        <f>'Nädal_22_4.-9.klass'!B62</f>
        <v>Porgandi-ananassisalat</v>
      </c>
      <c r="K99" s="868" t="s">
        <v>490</v>
      </c>
      <c r="L99" s="870"/>
    </row>
    <row r="100" spans="1:12" x14ac:dyDescent="0.3">
      <c r="A100" s="874" t="s">
        <v>493</v>
      </c>
      <c r="B100" s="714" t="str">
        <f>'Nädal_22_4.-9.klass'!B59</f>
        <v>Peet, röstitud</v>
      </c>
      <c r="C100" s="160"/>
      <c r="D100" s="704" t="s">
        <v>470</v>
      </c>
      <c r="E100" s="162"/>
      <c r="F100" s="163"/>
      <c r="G100" s="877" t="s">
        <v>493</v>
      </c>
      <c r="H100" s="714" t="str">
        <f>'Nädal_22_4.-9.klass'!B60</f>
        <v>Kartul, aurutatud</v>
      </c>
      <c r="I100" s="874" t="s">
        <v>493</v>
      </c>
      <c r="J100" s="168" t="str">
        <f>'Nädal_22_4.-9.klass'!B63</f>
        <v>Valge redise-kurgisalat punase sibulaga</v>
      </c>
      <c r="K100" s="869" t="s">
        <v>493</v>
      </c>
      <c r="L100" s="871"/>
    </row>
    <row r="101" spans="1:12" x14ac:dyDescent="0.3">
      <c r="A101" s="875" t="s">
        <v>490</v>
      </c>
      <c r="B101" s="750" t="str">
        <f>'Nädal_22_4.-9.klass'!B73</f>
        <v>Kana-riisipada ananassiga (L)</v>
      </c>
      <c r="C101" s="697" t="s">
        <v>460</v>
      </c>
      <c r="D101" s="713"/>
      <c r="E101" s="714" t="str">
        <f>'Nädal_22_4.-9.klass'!B75</f>
        <v xml:space="preserve">Kikerhernevokk ananassi ja riisiga </v>
      </c>
      <c r="F101" s="715"/>
      <c r="G101" s="875" t="s">
        <v>490</v>
      </c>
      <c r="H101" s="725" t="str">
        <f>'Nädal_22_4.-9.klass'!B76</f>
        <v>Tomatikaste</v>
      </c>
      <c r="I101" s="872" t="s">
        <v>490</v>
      </c>
      <c r="J101" s="728" t="str">
        <f>'Nädal_22_4.-9.klass'!B79</f>
        <v>Kaalika-porgandisalat</v>
      </c>
      <c r="K101" s="867" t="s">
        <v>490</v>
      </c>
      <c r="L101" s="718" t="str">
        <f>'Nädal_22_4.-9.klass'!B85</f>
        <v xml:space="preserve">Pirn </v>
      </c>
    </row>
    <row r="102" spans="1:12" x14ac:dyDescent="0.3">
      <c r="A102" s="876" t="s">
        <v>488</v>
      </c>
      <c r="B102" s="750" t="str">
        <f>'Nädal_22_4.-9.klass'!B74</f>
        <v>Makaronid hakklihaga (G)</v>
      </c>
      <c r="C102" s="701" t="s">
        <v>464</v>
      </c>
      <c r="D102" s="63"/>
      <c r="E102" s="60"/>
      <c r="F102" s="59"/>
      <c r="G102" s="876" t="s">
        <v>488</v>
      </c>
      <c r="H102" s="725" t="str">
        <f>'Nädal_22_4.-9.klass'!B77</f>
        <v>Pastinaak, röstitud</v>
      </c>
      <c r="I102" s="873" t="s">
        <v>488</v>
      </c>
      <c r="J102" s="168" t="str">
        <f>'Nädal_22_4.-9.klass'!B80</f>
        <v>Porgand, mais, brokoli</v>
      </c>
      <c r="K102" s="868" t="s">
        <v>488</v>
      </c>
      <c r="L102" s="870"/>
    </row>
    <row r="103" spans="1:12" x14ac:dyDescent="0.3">
      <c r="A103" s="877" t="s">
        <v>474</v>
      </c>
      <c r="B103" s="751"/>
      <c r="C103" s="160"/>
      <c r="D103" s="160"/>
      <c r="E103" s="174"/>
      <c r="F103" s="163"/>
      <c r="G103" s="877" t="s">
        <v>474</v>
      </c>
      <c r="H103" s="725" t="str">
        <f>'Nädal_22_4.-9.klass'!B78</f>
        <v xml:space="preserve">Grillsalat </v>
      </c>
      <c r="I103" s="874" t="s">
        <v>474</v>
      </c>
      <c r="J103" s="169" t="str">
        <f>'Nädal_22_4.-9.klass'!B81</f>
        <v>Salatikaste</v>
      </c>
      <c r="K103" s="869" t="s">
        <v>474</v>
      </c>
      <c r="L103" s="871"/>
    </row>
    <row r="104" spans="1:12" ht="30" x14ac:dyDescent="0.3">
      <c r="A104" s="709" t="str">
        <f>'Nädal_23_4-.9.klass'!A8</f>
        <v>23. nädal</v>
      </c>
      <c r="B104" s="709" t="s">
        <v>480</v>
      </c>
      <c r="C104" s="711" t="s">
        <v>481</v>
      </c>
      <c r="D104" s="711" t="s">
        <v>482</v>
      </c>
      <c r="E104" s="709" t="s">
        <v>14</v>
      </c>
      <c r="F104" s="711" t="s">
        <v>483</v>
      </c>
      <c r="G104" s="709" t="str">
        <f>'Nädal_23_4-.9.klass'!A8</f>
        <v>23. nädal</v>
      </c>
      <c r="H104" s="709" t="s">
        <v>484</v>
      </c>
      <c r="I104" s="709" t="str">
        <f>A104</f>
        <v>23. nädal</v>
      </c>
      <c r="J104" s="167" t="s">
        <v>485</v>
      </c>
      <c r="K104" s="709" t="str">
        <f>'Nädal_23_4-.9.klass'!A8</f>
        <v>23. nädal</v>
      </c>
      <c r="L104" s="709" t="s">
        <v>486</v>
      </c>
    </row>
    <row r="105" spans="1:12" x14ac:dyDescent="0.3">
      <c r="A105" s="872" t="s">
        <v>487</v>
      </c>
      <c r="B105" s="712" t="str">
        <f>'Nädal_23_4-.9.klass'!B10</f>
        <v>Hakklihakaste (G, L)</v>
      </c>
      <c r="C105" s="708" t="s">
        <v>478</v>
      </c>
      <c r="D105" s="713"/>
      <c r="E105" s="714" t="str">
        <f>'Nädal_23_4-.9.klass'!B12</f>
        <v>Vahemere köögiviljahautis</v>
      </c>
      <c r="F105" s="715"/>
      <c r="G105" s="875" t="s">
        <v>487</v>
      </c>
      <c r="H105" s="716" t="str">
        <f>'Nädal_23_4-.9.klass'!B13</f>
        <v>Peet, röstitud</v>
      </c>
      <c r="I105" s="872" t="s">
        <v>487</v>
      </c>
      <c r="J105" s="728" t="str">
        <f>'Nädal_23_4-.9.klass'!B16</f>
        <v>Kapsa-porrulaugusalat</v>
      </c>
      <c r="K105" s="867" t="s">
        <v>487</v>
      </c>
      <c r="L105" s="718" t="str">
        <f>'Nädal_23_4-.9.klass'!B23</f>
        <v xml:space="preserve">Õun </v>
      </c>
    </row>
    <row r="106" spans="1:12" x14ac:dyDescent="0.3">
      <c r="A106" s="873" t="s">
        <v>488</v>
      </c>
      <c r="B106" s="745" t="str">
        <f>'Nädal_23_4-.9.klass'!B11</f>
        <v>Tomatine kalkunipada Vahemere ürtidega</v>
      </c>
      <c r="C106" s="698" t="s">
        <v>468</v>
      </c>
      <c r="D106" s="704" t="s">
        <v>470</v>
      </c>
      <c r="E106" s="58"/>
      <c r="F106" s="59"/>
      <c r="G106" s="876"/>
      <c r="H106" s="716" t="str">
        <f>'Nädal_23_4-.9.klass'!B14</f>
        <v>Täisterapasta/pasta (G)</v>
      </c>
      <c r="I106" s="873"/>
      <c r="J106" s="168" t="str">
        <f>'Nädal_23_4-.9.klass'!B17</f>
        <v>Porgandi-kapsasalat</v>
      </c>
      <c r="K106" s="868"/>
      <c r="L106" s="870"/>
    </row>
    <row r="107" spans="1:12" x14ac:dyDescent="0.3">
      <c r="A107" s="874" t="s">
        <v>474</v>
      </c>
      <c r="B107" s="712"/>
      <c r="C107" s="160"/>
      <c r="D107" s="160"/>
      <c r="E107" s="162"/>
      <c r="F107" s="163"/>
      <c r="G107" s="877"/>
      <c r="H107" s="716" t="str">
        <f>'Nädal_23_4-.9.klass'!B15</f>
        <v>Tatar, aurutatud</v>
      </c>
      <c r="I107" s="874"/>
      <c r="J107" s="169" t="str">
        <f>'Nädal_23_4-.9.klass'!B18</f>
        <v>Porgand, roheline hernes, kaalikas</v>
      </c>
      <c r="K107" s="869"/>
      <c r="L107" s="871"/>
    </row>
    <row r="108" spans="1:12" x14ac:dyDescent="0.3">
      <c r="A108" s="872" t="s">
        <v>488</v>
      </c>
      <c r="B108" s="749" t="str">
        <f>'Nädal_23_4-.9.klass'!B27</f>
        <v>Kalasupp keedumuna ja värske tilliga (M)</v>
      </c>
      <c r="C108" s="705" t="s">
        <v>472</v>
      </c>
      <c r="D108" s="713"/>
      <c r="E108" s="714" t="str">
        <f>'Nädal_23_4-.9.klass'!B29</f>
        <v>Aedviljasupp spinati ja keedumunaga (L, M)</v>
      </c>
      <c r="F108" s="739"/>
      <c r="G108" s="875" t="s">
        <v>488</v>
      </c>
      <c r="H108" s="721" t="str">
        <f>'Nädal_23_4-.9.klass'!B31</f>
        <v>Õuna-rukkileivakreem piimaga (G, L, VS)</v>
      </c>
      <c r="I108" s="872" t="s">
        <v>488</v>
      </c>
      <c r="J108" s="127"/>
      <c r="K108" s="867" t="s">
        <v>488</v>
      </c>
      <c r="L108" s="718" t="str">
        <f>'Nädal_23_4-.9.klass'!B34</f>
        <v>Valge redis</v>
      </c>
    </row>
    <row r="109" spans="1:12" x14ac:dyDescent="0.3">
      <c r="A109" s="873" t="s">
        <v>490</v>
      </c>
      <c r="B109" s="749" t="str">
        <f>'Nädal_23_4-.9.klass'!B28</f>
        <v>Koorene kanasupp kurkumiga (L)</v>
      </c>
      <c r="C109" s="701" t="s">
        <v>464</v>
      </c>
      <c r="D109" s="63"/>
      <c r="E109" s="58"/>
      <c r="F109" s="59"/>
      <c r="G109" s="876"/>
      <c r="H109" s="731"/>
      <c r="I109" s="873"/>
      <c r="J109" s="740"/>
      <c r="K109" s="868"/>
      <c r="L109" s="870"/>
    </row>
    <row r="110" spans="1:12" x14ac:dyDescent="0.3">
      <c r="A110" s="874" t="s">
        <v>491</v>
      </c>
      <c r="B110" s="700"/>
      <c r="C110" s="160"/>
      <c r="D110" s="160"/>
      <c r="E110" s="162"/>
      <c r="F110" s="163"/>
      <c r="G110" s="877"/>
      <c r="H110" s="741"/>
      <c r="I110" s="874"/>
      <c r="J110" s="742"/>
      <c r="K110" s="869"/>
      <c r="L110" s="871"/>
    </row>
    <row r="111" spans="1:12" x14ac:dyDescent="0.3">
      <c r="A111" s="875" t="s">
        <v>474</v>
      </c>
      <c r="B111" s="712" t="str">
        <f>'Nädal_23_4-.9.klass'!B38</f>
        <v>BBQ kanakintsuliha, ahjus küpsetatud (PT)</v>
      </c>
      <c r="C111" s="701" t="s">
        <v>464</v>
      </c>
      <c r="D111" s="713"/>
      <c r="E111" s="714" t="str">
        <f>'Nädal_23_4-.9.klass'!B40</f>
        <v>Kikerherne-bataadikotlet (G, PT)</v>
      </c>
      <c r="F111" s="715"/>
      <c r="G111" s="875" t="s">
        <v>474</v>
      </c>
      <c r="H111" s="716" t="str">
        <f>'Nädal_23_4-.9.klass'!B42</f>
        <v>Ahjuköögiviljad</v>
      </c>
      <c r="I111" s="872" t="s">
        <v>474</v>
      </c>
      <c r="J111" s="728" t="str">
        <f>'Nädal_23_4-.9.klass'!B45</f>
        <v>Peedisalat küüslaugu ja majoneesiga</v>
      </c>
      <c r="K111" s="867" t="s">
        <v>474</v>
      </c>
      <c r="L111" s="718" t="str">
        <f>'Nädal_23_4-.9.klass'!B52</f>
        <v xml:space="preserve">Õun </v>
      </c>
    </row>
    <row r="112" spans="1:12" x14ac:dyDescent="0.3">
      <c r="A112" s="876" t="s">
        <v>488</v>
      </c>
      <c r="B112" s="712" t="str">
        <f>'Nädal_23_4-.9.klass'!B39</f>
        <v>Paneeritud ahjukala (G, M, PT)</v>
      </c>
      <c r="C112" s="705" t="s">
        <v>472</v>
      </c>
      <c r="D112" s="63"/>
      <c r="F112" s="59"/>
      <c r="G112" s="876"/>
      <c r="H112" s="716" t="str">
        <f>'Nädal_23_4-.9.klass'!B43</f>
        <v>Tatar, aurutatud</v>
      </c>
      <c r="I112" s="873"/>
      <c r="J112" s="168" t="str">
        <f>'Nädal_23_4-.9.klass'!B46</f>
        <v>Valge peakapsa-ananassisalat</v>
      </c>
      <c r="K112" s="868"/>
      <c r="L112" s="870"/>
    </row>
    <row r="113" spans="1:12" x14ac:dyDescent="0.3">
      <c r="A113" s="877" t="s">
        <v>474</v>
      </c>
      <c r="B113" s="714" t="str">
        <f>'Nädal_23_4-.9.klass'!B41</f>
        <v xml:space="preserve">Tomatikaste ürtidega </v>
      </c>
      <c r="C113" s="160"/>
      <c r="D113" s="704" t="s">
        <v>470</v>
      </c>
      <c r="E113" s="162"/>
      <c r="F113" s="163"/>
      <c r="G113" s="877"/>
      <c r="H113" s="716" t="str">
        <f>'Nädal_23_4-.9.klass'!B44</f>
        <v>Riis, aurutatud</v>
      </c>
      <c r="I113" s="874"/>
      <c r="J113" s="168" t="str">
        <f>'Nädal_23_4-.9.klass'!B47</f>
        <v>Peet, hapukurk, mais</v>
      </c>
      <c r="K113" s="869"/>
      <c r="L113" s="871"/>
    </row>
    <row r="114" spans="1:12" x14ac:dyDescent="0.3">
      <c r="A114" s="872" t="s">
        <v>489</v>
      </c>
      <c r="B114" s="745" t="str">
        <f>'Nädal_23_4-.9.klass'!B56</f>
        <v>Värskekapsahautis veisehakklihaga</v>
      </c>
      <c r="C114" s="699" t="s">
        <v>462</v>
      </c>
      <c r="D114" s="713"/>
      <c r="E114" s="714" t="str">
        <f>'Nädal_23_4-.9.klass'!B58</f>
        <v>Värskekapsa-läätsehautis</v>
      </c>
      <c r="F114" s="715"/>
      <c r="G114" s="875" t="s">
        <v>489</v>
      </c>
      <c r="H114" s="714" t="str">
        <f>'Nädal_23_4-.9.klass'!B59</f>
        <v>Kaalikas, röstitud</v>
      </c>
      <c r="I114" s="872" t="s">
        <v>489</v>
      </c>
      <c r="J114" s="728" t="str">
        <f>'Nädal_23_4-.9.klass'!B62</f>
        <v>Valge redise-porgandisalat</v>
      </c>
      <c r="K114" s="867" t="s">
        <v>489</v>
      </c>
      <c r="L114" s="718" t="str">
        <f>'Nädal_23_4-.9.klass'!B69</f>
        <v>Banaan</v>
      </c>
    </row>
    <row r="115" spans="1:12" x14ac:dyDescent="0.3">
      <c r="A115" s="873" t="s">
        <v>490</v>
      </c>
      <c r="B115" s="712" t="str">
        <f>'Nädal_23_4-.9.klass'!B57</f>
        <v xml:space="preserve">Kanakaste kookosjoogi ja maheda tšilliga </v>
      </c>
      <c r="C115" s="701" t="s">
        <v>464</v>
      </c>
      <c r="D115" s="63"/>
      <c r="E115" s="58"/>
      <c r="F115" s="59"/>
      <c r="G115" s="876"/>
      <c r="H115" s="714" t="str">
        <f>'Nädal_23_4-.9.klass'!B60</f>
        <v>Kartul, aurutatud</v>
      </c>
      <c r="I115" s="873"/>
      <c r="J115" s="168" t="str">
        <f>'Nädal_23_4-.9.klass'!B63</f>
        <v>Hiina kapsa salat maisi ja spinatiga</v>
      </c>
      <c r="K115" s="868"/>
      <c r="L115" s="870"/>
    </row>
    <row r="116" spans="1:12" x14ac:dyDescent="0.3">
      <c r="A116" s="874" t="s">
        <v>493</v>
      </c>
      <c r="B116" s="712"/>
      <c r="C116" s="160"/>
      <c r="D116" s="160"/>
      <c r="E116" s="162"/>
      <c r="F116" s="163"/>
      <c r="G116" s="877"/>
      <c r="H116" s="714" t="str">
        <f>'Nädal_23_4-.9.klass'!B61</f>
        <v>Bulgur, keedetud (G)</v>
      </c>
      <c r="I116" s="874"/>
      <c r="J116" s="168" t="str">
        <f>'Nädal_23_4-.9.klass'!B64</f>
        <v>Peet, läätsed, kõrvits</v>
      </c>
      <c r="K116" s="869"/>
      <c r="L116" s="871"/>
    </row>
    <row r="117" spans="1:12" x14ac:dyDescent="0.3">
      <c r="A117" s="875" t="s">
        <v>490</v>
      </c>
      <c r="B117" s="712" t="str">
        <f>'Nädal_23_4-.9.klass'!B73</f>
        <v xml:space="preserve">Plov ja kanalihaga </v>
      </c>
      <c r="C117" s="701" t="s">
        <v>464</v>
      </c>
      <c r="D117" s="713"/>
      <c r="E117" s="714" t="str">
        <f>'Nädal_23_4-.9.klass'!B75</f>
        <v>Tomatine ahjupasta aedubadega (G)</v>
      </c>
      <c r="F117" s="715"/>
      <c r="G117" s="875" t="s">
        <v>490</v>
      </c>
      <c r="I117" s="872" t="s">
        <v>490</v>
      </c>
      <c r="J117" s="728" t="str">
        <f>'Nädal_23_4-.9.klass'!B78</f>
        <v>Punase kapsa salat marineeritud kurgiga</v>
      </c>
      <c r="K117" s="867" t="s">
        <v>490</v>
      </c>
      <c r="L117" s="718" t="str">
        <f>'Nädal_23_4-.9.klass'!B85</f>
        <v xml:space="preserve">Pirn </v>
      </c>
    </row>
    <row r="118" spans="1:12" x14ac:dyDescent="0.3">
      <c r="A118" s="876" t="s">
        <v>488</v>
      </c>
      <c r="B118" s="712" t="str">
        <f>'Nädal_23_4-.9.klass'!B74</f>
        <v>Tomatine ahjupasta hakklihaga (G)</v>
      </c>
      <c r="C118" s="699" t="s">
        <v>462</v>
      </c>
      <c r="D118" s="63"/>
      <c r="F118" s="59"/>
      <c r="G118" s="876"/>
      <c r="H118" s="714"/>
      <c r="I118" s="873"/>
      <c r="J118" s="168" t="str">
        <f>'Nädal_23_4-.9.klass'!B79</f>
        <v>Porgandi-brokolisalat</v>
      </c>
      <c r="K118" s="868"/>
      <c r="L118" s="870"/>
    </row>
    <row r="119" spans="1:12" x14ac:dyDescent="0.3">
      <c r="A119" s="877" t="s">
        <v>474</v>
      </c>
      <c r="B119" s="714" t="str">
        <f>'Nädal_23_4-.9.klass'!B76</f>
        <v>Külm jogurti-küüslaugukaste (L)</v>
      </c>
      <c r="C119" s="160"/>
      <c r="D119" s="160"/>
      <c r="E119" s="174"/>
      <c r="F119" s="163"/>
      <c r="G119" s="877"/>
      <c r="H119" s="714" t="str">
        <f>'Nädal_23_4-.9.klass'!B77</f>
        <v>Kõrvits, röstitud</v>
      </c>
      <c r="I119" s="874"/>
      <c r="J119" s="169" t="str">
        <f>'Nädal_23_4-.9.klass'!B80</f>
        <v>Hiina kapsas, valge redis, punane uba</v>
      </c>
      <c r="K119" s="869"/>
      <c r="L119" s="871"/>
    </row>
    <row r="120" spans="1:12" ht="30" x14ac:dyDescent="0.3">
      <c r="A120" s="709" t="str">
        <f>'Nädal_24_4.-9.klass'!A8</f>
        <v>24. nädal</v>
      </c>
      <c r="B120" s="709" t="s">
        <v>480</v>
      </c>
      <c r="C120" s="711" t="s">
        <v>481</v>
      </c>
      <c r="D120" s="711" t="s">
        <v>482</v>
      </c>
      <c r="E120" s="709" t="s">
        <v>14</v>
      </c>
      <c r="F120" s="711" t="s">
        <v>483</v>
      </c>
      <c r="G120" s="709" t="str">
        <f>A120</f>
        <v>24. nädal</v>
      </c>
      <c r="H120" s="709" t="s">
        <v>484</v>
      </c>
      <c r="I120" s="709" t="str">
        <f>A120</f>
        <v>24. nädal</v>
      </c>
      <c r="J120" s="167" t="s">
        <v>485</v>
      </c>
      <c r="K120" s="709" t="str">
        <f>A120</f>
        <v>24. nädal</v>
      </c>
      <c r="L120" s="709" t="s">
        <v>486</v>
      </c>
    </row>
    <row r="121" spans="1:12" x14ac:dyDescent="0.3">
      <c r="A121" s="872" t="s">
        <v>487</v>
      </c>
      <c r="B121" s="712" t="str">
        <f>'Nädal_24_4.-9.klass'!B10</f>
        <v>Kana-porrulaugukaste (G, L)</v>
      </c>
      <c r="C121" s="701" t="s">
        <v>464</v>
      </c>
      <c r="D121" s="713"/>
      <c r="E121" s="714" t="str">
        <f>'Nädal_24_4.-9.klass'!B12</f>
        <v>Köögiviljastrooganov (G, L)</v>
      </c>
      <c r="F121" s="726"/>
      <c r="G121" s="875" t="s">
        <v>487</v>
      </c>
      <c r="H121" s="716" t="str">
        <f>'Nädal_24_4.-9.klass'!B13</f>
        <v>Lillkapsas, auruatatud</v>
      </c>
      <c r="I121" s="872" t="s">
        <v>487</v>
      </c>
      <c r="J121" s="728" t="str">
        <f>'Nädal_24_4.-9.klass'!B16</f>
        <v>Porgandisalat roheliste ubadega</v>
      </c>
      <c r="K121" s="867" t="s">
        <v>487</v>
      </c>
      <c r="L121" s="718" t="str">
        <f>'Nädal_24_4.-9.klass'!B23</f>
        <v xml:space="preserve">Pirn </v>
      </c>
    </row>
    <row r="122" spans="1:12" x14ac:dyDescent="0.3">
      <c r="A122" s="873" t="s">
        <v>488</v>
      </c>
      <c r="B122" s="712" t="str">
        <f>'Nädal_24_4.-9.klass'!B11</f>
        <v>Tomatine sealihapada tüümianiga</v>
      </c>
      <c r="C122" s="697" t="s">
        <v>460</v>
      </c>
      <c r="D122" s="63"/>
      <c r="E122" s="58"/>
      <c r="F122" s="57"/>
      <c r="G122" s="876"/>
      <c r="H122" s="716" t="str">
        <f>'Nädal_24_4.-9.klass'!B14</f>
        <v>Täisterapasta/pasta (G)</v>
      </c>
      <c r="I122" s="873"/>
      <c r="J122" s="168" t="str">
        <f>'Nädal_24_4.-9.klass'!B17</f>
        <v>Hiina kapsa-tomatisalat</v>
      </c>
      <c r="K122" s="868"/>
      <c r="L122" s="870"/>
    </row>
    <row r="123" spans="1:12" x14ac:dyDescent="0.3">
      <c r="A123" s="874" t="s">
        <v>474</v>
      </c>
      <c r="B123" s="712"/>
      <c r="C123" s="160"/>
      <c r="D123" s="160"/>
      <c r="E123" s="162"/>
      <c r="F123" s="166"/>
      <c r="G123" s="877"/>
      <c r="H123" s="716" t="str">
        <f>'Nädal_24_4.-9.klass'!B15</f>
        <v>Riis, aurutatud</v>
      </c>
      <c r="I123" s="874"/>
      <c r="J123" s="169" t="str">
        <f>'Nädal_24_4.-9.klass'!B18</f>
        <v>Peet, kapsas, rohelised herned</v>
      </c>
      <c r="K123" s="869"/>
      <c r="L123" s="871"/>
    </row>
    <row r="124" spans="1:12" x14ac:dyDescent="0.3">
      <c r="A124" s="872" t="s">
        <v>488</v>
      </c>
      <c r="B124" s="749" t="str">
        <f>'Nädal_24_4.-9.klass'!B27</f>
        <v>Hartšoo erineva lihaga (G)</v>
      </c>
      <c r="C124" s="708" t="s">
        <v>478</v>
      </c>
      <c r="D124" s="704" t="s">
        <v>470</v>
      </c>
      <c r="E124" s="714" t="str">
        <f>'Nädal_24_4.-9.klass'!B29</f>
        <v>Hartšoo punaste ubadega</v>
      </c>
      <c r="F124" s="726"/>
      <c r="G124" s="875" t="s">
        <v>488</v>
      </c>
      <c r="H124" s="721" t="str">
        <f>'Nädal_24_4.-9.klass'!B31</f>
        <v>Jogurti-kamadessert marjakastmega (G, L)</v>
      </c>
      <c r="I124" s="872" t="s">
        <v>488</v>
      </c>
      <c r="J124" s="127"/>
      <c r="K124" s="867" t="s">
        <v>488</v>
      </c>
      <c r="L124" s="718" t="str">
        <f>'Nädal_24_4.-9.klass'!B34</f>
        <v>Porgand</v>
      </c>
    </row>
    <row r="125" spans="1:12" x14ac:dyDescent="0.3">
      <c r="A125" s="873" t="s">
        <v>490</v>
      </c>
      <c r="B125" s="749" t="str">
        <f>'Nädal_24_4.-9.klass'!B28</f>
        <v>Kanalihasupp kümne köögiviljadega</v>
      </c>
      <c r="C125" s="701" t="s">
        <v>464</v>
      </c>
      <c r="D125" s="63"/>
      <c r="E125" s="58"/>
      <c r="F125" s="57"/>
      <c r="G125" s="876"/>
      <c r="H125" s="731"/>
      <c r="I125" s="873"/>
      <c r="J125" s="712"/>
      <c r="K125" s="868"/>
      <c r="L125" s="870"/>
    </row>
    <row r="126" spans="1:12" x14ac:dyDescent="0.3">
      <c r="A126" s="874" t="s">
        <v>491</v>
      </c>
      <c r="B126" s="700"/>
      <c r="C126" s="160"/>
      <c r="D126" s="160"/>
      <c r="E126" s="162"/>
      <c r="F126" s="166"/>
      <c r="G126" s="877"/>
      <c r="H126" s="731"/>
      <c r="I126" s="874"/>
      <c r="J126" s="742"/>
      <c r="K126" s="869"/>
      <c r="L126" s="871"/>
    </row>
    <row r="127" spans="1:12" x14ac:dyDescent="0.3">
      <c r="A127" s="872" t="s">
        <v>474</v>
      </c>
      <c r="B127" s="741" t="str">
        <f>'Nädal_24_4.-9.klass'!B38</f>
        <v xml:space="preserve">Hautatud kanakintsuliha ürdi-köögiviljaleemes </v>
      </c>
      <c r="C127" s="701" t="s">
        <v>464</v>
      </c>
      <c r="D127" s="713"/>
      <c r="E127" s="714" t="str">
        <f>'Nädal_24_4.-9.klass'!B40</f>
        <v>Stoovitud porgandid (G, L)</v>
      </c>
      <c r="F127" s="746"/>
      <c r="G127" s="875" t="s">
        <v>474</v>
      </c>
      <c r="H127" s="741" t="str">
        <f>'Nädal_24_4.-9.klass'!B42</f>
        <v>Aedoad, aurutatu</v>
      </c>
      <c r="I127" s="872" t="s">
        <v>474</v>
      </c>
      <c r="J127" s="719" t="str">
        <f>'Nädal_24_4.-9.klass'!B45</f>
        <v>Peedisalat  kodujuustuga (L)</v>
      </c>
      <c r="K127" s="867" t="s">
        <v>474</v>
      </c>
      <c r="L127" s="718" t="str">
        <f>'Nädal_24_4.-9.klass'!B52</f>
        <v>Õun</v>
      </c>
    </row>
    <row r="128" spans="1:12" x14ac:dyDescent="0.3">
      <c r="A128" s="873" t="s">
        <v>488</v>
      </c>
      <c r="B128" s="741" t="str">
        <f>'Nädal_24_4.-9.klass'!B39</f>
        <v>Tomatine ahjukala Prantsuse ürtidega</v>
      </c>
      <c r="C128" s="705" t="s">
        <v>472</v>
      </c>
      <c r="D128" s="704" t="s">
        <v>470</v>
      </c>
      <c r="E128" s="58"/>
      <c r="F128" s="57"/>
      <c r="G128" s="876"/>
      <c r="H128" s="741" t="str">
        <f>'Nädal_24_4.-9.klass'!B43</f>
        <v>Tatar, aurutatud</v>
      </c>
      <c r="I128" s="873"/>
      <c r="J128" s="133" t="str">
        <f>'Nädal_24_4.-9.klass'!B46</f>
        <v>Kapsa-redisesalat</v>
      </c>
      <c r="K128" s="868"/>
      <c r="L128" s="870"/>
    </row>
    <row r="129" spans="1:12" x14ac:dyDescent="0.3">
      <c r="A129" s="873"/>
      <c r="B129" s="741"/>
      <c r="C129" s="63"/>
      <c r="D129" s="63"/>
      <c r="E129" s="58"/>
      <c r="F129" s="57"/>
      <c r="G129" s="876"/>
      <c r="H129" s="741" t="str">
        <f>'Nädal_24_4.-9.klass'!B44</f>
        <v>Kartulipuder (L)</v>
      </c>
      <c r="I129" s="873"/>
      <c r="J129" s="133" t="str">
        <f>'Nädal_24_4.-9.klass'!B47</f>
        <v>Peet, hernes, redis</v>
      </c>
      <c r="K129" s="868"/>
      <c r="L129" s="882"/>
    </row>
    <row r="130" spans="1:12" x14ac:dyDescent="0.3">
      <c r="A130" s="874" t="s">
        <v>474</v>
      </c>
      <c r="B130" s="741"/>
      <c r="C130" s="160"/>
      <c r="D130" s="160"/>
      <c r="E130" s="162"/>
      <c r="F130" s="166"/>
      <c r="G130" s="877"/>
      <c r="I130" s="874"/>
      <c r="J130" s="127"/>
      <c r="K130" s="869"/>
      <c r="L130" s="871"/>
    </row>
    <row r="131" spans="1:12" x14ac:dyDescent="0.3">
      <c r="A131" s="872" t="s">
        <v>489</v>
      </c>
      <c r="B131" s="712" t="str">
        <f>'Nädal_24_4.-9.klass'!B56</f>
        <v>Kirju pikkpoiss kanalihast (G, M, PT)</v>
      </c>
      <c r="C131" s="701" t="s">
        <v>464</v>
      </c>
      <c r="D131" s="713"/>
      <c r="E131" s="714" t="str">
        <f>'Nädal_24_4.-9.klass'!B58</f>
        <v>Tatra-šampinjonipihv (G, M, PT)</v>
      </c>
      <c r="F131" s="726"/>
      <c r="G131" s="875" t="s">
        <v>489</v>
      </c>
      <c r="H131" s="716" t="str">
        <f>'Nädal_24_4.-9.klass'!B60</f>
        <v>Peet, röstitud</v>
      </c>
      <c r="I131" s="872" t="s">
        <v>489</v>
      </c>
      <c r="J131" s="168" t="str">
        <f>'Nädal_24_4.-9.klass'!B63</f>
        <v>Porgandisalat suvikõrvitsaga</v>
      </c>
      <c r="K131" s="867" t="s">
        <v>489</v>
      </c>
      <c r="L131" s="718" t="str">
        <f>'Nädal_24_4.-9.klass'!B70</f>
        <v xml:space="preserve">Pirn </v>
      </c>
    </row>
    <row r="132" spans="1:12" x14ac:dyDescent="0.3">
      <c r="A132" s="873" t="s">
        <v>490</v>
      </c>
      <c r="B132" s="712" t="str">
        <f>'Nädal_24_4.-9.klass'!B57</f>
        <v>Pestokastmes hautatud kalafilee (L, PT)</v>
      </c>
      <c r="C132" s="705" t="s">
        <v>472</v>
      </c>
      <c r="D132" s="63"/>
      <c r="F132" s="57"/>
      <c r="G132" s="876"/>
      <c r="H132" s="716" t="str">
        <f>'Nädal_24_4.-9.klass'!B61</f>
        <v>Täisterapasta/pasta (G)</v>
      </c>
      <c r="I132" s="873"/>
      <c r="J132" s="168" t="str">
        <f>'Nädal_24_4.-9.klass'!B64</f>
        <v>Hiina kapsa salat spinatiga</v>
      </c>
      <c r="K132" s="868"/>
      <c r="L132" s="870"/>
    </row>
    <row r="133" spans="1:12" x14ac:dyDescent="0.3">
      <c r="A133" s="874" t="s">
        <v>493</v>
      </c>
      <c r="B133" s="714" t="str">
        <f>'Nädal_24_4.-9.klass'!B59</f>
        <v>Soe valge kaste (G, L)</v>
      </c>
      <c r="C133" s="160"/>
      <c r="D133" s="160"/>
      <c r="E133" s="162"/>
      <c r="F133" s="166"/>
      <c r="G133" s="877"/>
      <c r="H133" s="716" t="str">
        <f>'Nädal_24_4.-9.klass'!B62</f>
        <v>Riis, aurutatud</v>
      </c>
      <c r="I133" s="874"/>
      <c r="J133" s="168" t="str">
        <f>'Nädal_24_4.-9.klass'!B65</f>
        <v>Porgand, läätsed,suvikõrvits</v>
      </c>
      <c r="K133" s="869"/>
      <c r="L133" s="871"/>
    </row>
    <row r="134" spans="1:12" x14ac:dyDescent="0.3">
      <c r="A134" s="872" t="s">
        <v>490</v>
      </c>
      <c r="B134" s="752" t="str">
        <f>'Nädal_24_4.-9.klass'!B74</f>
        <v>Böfstrooganov (G, L)</v>
      </c>
      <c r="C134" s="699" t="s">
        <v>462</v>
      </c>
      <c r="D134" s="713"/>
      <c r="E134" s="714" t="str">
        <f>'Nädal_24_4.-9.klass'!B76</f>
        <v>Ühepajatoit läätsedega</v>
      </c>
      <c r="F134" s="726"/>
      <c r="G134" s="875" t="s">
        <v>490</v>
      </c>
      <c r="H134" s="725" t="str">
        <f>'Nädal_24_4.-9.klass'!B77</f>
        <v>Brokoli, aurutatud</v>
      </c>
      <c r="I134" s="872" t="s">
        <v>490</v>
      </c>
      <c r="J134" s="728" t="str">
        <f>'Nädal_24_4.-9.klass'!B80</f>
        <v>Peedi-küüslaugusalat</v>
      </c>
      <c r="K134" s="867" t="s">
        <v>490</v>
      </c>
      <c r="L134" s="718" t="str">
        <f>'Nädal_24_4.-9.klass'!B87</f>
        <v>Banaan</v>
      </c>
    </row>
    <row r="135" spans="1:12" x14ac:dyDescent="0.3">
      <c r="A135" s="873" t="s">
        <v>488</v>
      </c>
      <c r="B135" s="712" t="str">
        <f>'Nädal_24_4.-9.klass'!B75</f>
        <v>Ühepajatoit sealihaga</v>
      </c>
      <c r="C135" s="697" t="s">
        <v>460</v>
      </c>
      <c r="D135" s="63"/>
      <c r="E135" s="58"/>
      <c r="F135" s="57"/>
      <c r="G135" s="876"/>
      <c r="H135" s="725" t="str">
        <f>'Nädal_24_4.-9.klass'!B78</f>
        <v>Kartul, aurutatud</v>
      </c>
      <c r="I135" s="873"/>
      <c r="J135" s="168" t="str">
        <f>'Nädal_24_4.-9.klass'!B81</f>
        <v>Porgandisalat roheliste hernestega</v>
      </c>
      <c r="K135" s="868"/>
      <c r="L135" s="870"/>
    </row>
    <row r="136" spans="1:12" x14ac:dyDescent="0.3">
      <c r="A136" s="874" t="s">
        <v>474</v>
      </c>
      <c r="B136" s="712"/>
      <c r="C136" s="160"/>
      <c r="D136" s="160"/>
      <c r="E136" s="162"/>
      <c r="F136" s="166"/>
      <c r="G136" s="877"/>
      <c r="H136" s="725" t="str">
        <f>'Nädal_24_4.-9.klass'!B79</f>
        <v>Tatar, aurutatud</v>
      </c>
      <c r="I136" s="874"/>
      <c r="J136" s="169" t="str">
        <f>'Nädal_24_4.-9.klass'!B82</f>
        <v>Kaalikas, mais, hapukurk</v>
      </c>
      <c r="K136" s="869"/>
      <c r="L136" s="871"/>
    </row>
  </sheetData>
  <mergeCells count="203">
    <mergeCell ref="L135:L136"/>
    <mergeCell ref="A134:A136"/>
    <mergeCell ref="G134:G136"/>
    <mergeCell ref="I134:I136"/>
    <mergeCell ref="K134:K136"/>
    <mergeCell ref="L128:L130"/>
    <mergeCell ref="A131:A133"/>
    <mergeCell ref="G131:G133"/>
    <mergeCell ref="I131:I133"/>
    <mergeCell ref="K131:K133"/>
    <mergeCell ref="L132:L133"/>
    <mergeCell ref="A127:A130"/>
    <mergeCell ref="G127:G130"/>
    <mergeCell ref="I127:I130"/>
    <mergeCell ref="K127:K130"/>
    <mergeCell ref="L122:L123"/>
    <mergeCell ref="A124:A126"/>
    <mergeCell ref="G124:G126"/>
    <mergeCell ref="I124:I126"/>
    <mergeCell ref="K124:K126"/>
    <mergeCell ref="L125:L126"/>
    <mergeCell ref="A121:A123"/>
    <mergeCell ref="G121:G123"/>
    <mergeCell ref="I121:I123"/>
    <mergeCell ref="K121:K123"/>
    <mergeCell ref="L115:L116"/>
    <mergeCell ref="A117:A119"/>
    <mergeCell ref="G117:G119"/>
    <mergeCell ref="I117:I119"/>
    <mergeCell ref="K117:K119"/>
    <mergeCell ref="L118:L119"/>
    <mergeCell ref="A114:A116"/>
    <mergeCell ref="G114:G116"/>
    <mergeCell ref="I114:I116"/>
    <mergeCell ref="K114:K116"/>
    <mergeCell ref="L109:L110"/>
    <mergeCell ref="A111:A113"/>
    <mergeCell ref="G111:G113"/>
    <mergeCell ref="I111:I113"/>
    <mergeCell ref="K111:K113"/>
    <mergeCell ref="L112:L113"/>
    <mergeCell ref="A108:A110"/>
    <mergeCell ref="G108:G110"/>
    <mergeCell ref="I108:I110"/>
    <mergeCell ref="K108:K110"/>
    <mergeCell ref="L102:L103"/>
    <mergeCell ref="A105:A107"/>
    <mergeCell ref="G105:G107"/>
    <mergeCell ref="I105:I107"/>
    <mergeCell ref="K105:K107"/>
    <mergeCell ref="L106:L107"/>
    <mergeCell ref="A101:A103"/>
    <mergeCell ref="G101:G103"/>
    <mergeCell ref="I101:I103"/>
    <mergeCell ref="K101:K103"/>
    <mergeCell ref="L96:L97"/>
    <mergeCell ref="A98:A100"/>
    <mergeCell ref="G98:G100"/>
    <mergeCell ref="I98:I100"/>
    <mergeCell ref="K98:K100"/>
    <mergeCell ref="L99:L100"/>
    <mergeCell ref="A95:A97"/>
    <mergeCell ref="G95:G97"/>
    <mergeCell ref="I95:I97"/>
    <mergeCell ref="K95:K97"/>
    <mergeCell ref="L90:L91"/>
    <mergeCell ref="A92:A94"/>
    <mergeCell ref="G92:G94"/>
    <mergeCell ref="I92:I94"/>
    <mergeCell ref="K92:K94"/>
    <mergeCell ref="L93:L94"/>
    <mergeCell ref="A89:A91"/>
    <mergeCell ref="G89:G91"/>
    <mergeCell ref="I89:I91"/>
    <mergeCell ref="K89:K91"/>
    <mergeCell ref="K85:K87"/>
    <mergeCell ref="L86:L87"/>
    <mergeCell ref="A82:A84"/>
    <mergeCell ref="G82:G84"/>
    <mergeCell ref="I82:I84"/>
    <mergeCell ref="K82:K84"/>
    <mergeCell ref="A85:A87"/>
    <mergeCell ref="G85:G87"/>
    <mergeCell ref="I85:I87"/>
    <mergeCell ref="A79:A81"/>
    <mergeCell ref="G79:G81"/>
    <mergeCell ref="I79:I81"/>
    <mergeCell ref="L83:L84"/>
    <mergeCell ref="A76:A78"/>
    <mergeCell ref="G76:G78"/>
    <mergeCell ref="I76:I78"/>
    <mergeCell ref="K76:K78"/>
    <mergeCell ref="J77:J78"/>
    <mergeCell ref="K79:K81"/>
    <mergeCell ref="L80:L81"/>
    <mergeCell ref="K73:K75"/>
    <mergeCell ref="L74:L75"/>
    <mergeCell ref="L77:L78"/>
    <mergeCell ref="L70:L71"/>
    <mergeCell ref="A69:A71"/>
    <mergeCell ref="G69:G71"/>
    <mergeCell ref="I69:I71"/>
    <mergeCell ref="K69:K71"/>
    <mergeCell ref="A73:A75"/>
    <mergeCell ref="G73:G75"/>
    <mergeCell ref="I73:I75"/>
    <mergeCell ref="L67:L68"/>
    <mergeCell ref="G53:G55"/>
    <mergeCell ref="I53:I55"/>
    <mergeCell ref="L64:L65"/>
    <mergeCell ref="L61:L62"/>
    <mergeCell ref="K53:K55"/>
    <mergeCell ref="L54:L55"/>
    <mergeCell ref="L58:L59"/>
    <mergeCell ref="A63:A65"/>
    <mergeCell ref="G63:G65"/>
    <mergeCell ref="I63:I65"/>
    <mergeCell ref="K63:K65"/>
    <mergeCell ref="A66:A68"/>
    <mergeCell ref="G66:G68"/>
    <mergeCell ref="I66:I68"/>
    <mergeCell ref="K66:K68"/>
    <mergeCell ref="A60:A62"/>
    <mergeCell ref="G60:G62"/>
    <mergeCell ref="I60:I62"/>
    <mergeCell ref="K60:K62"/>
    <mergeCell ref="L48:L49"/>
    <mergeCell ref="A50:A52"/>
    <mergeCell ref="G50:G52"/>
    <mergeCell ref="I50:I52"/>
    <mergeCell ref="K50:K52"/>
    <mergeCell ref="L51:L52"/>
    <mergeCell ref="A47:A49"/>
    <mergeCell ref="G47:G49"/>
    <mergeCell ref="A57:A59"/>
    <mergeCell ref="G57:G59"/>
    <mergeCell ref="I57:I59"/>
    <mergeCell ref="K57:K59"/>
    <mergeCell ref="A53:A55"/>
    <mergeCell ref="I47:I49"/>
    <mergeCell ref="K47:K49"/>
    <mergeCell ref="A44:A46"/>
    <mergeCell ref="G44:G46"/>
    <mergeCell ref="I44:I46"/>
    <mergeCell ref="K44:K46"/>
    <mergeCell ref="L45:L46"/>
    <mergeCell ref="A37:A39"/>
    <mergeCell ref="G37:G39"/>
    <mergeCell ref="I37:I39"/>
    <mergeCell ref="A41:A43"/>
    <mergeCell ref="G41:G43"/>
    <mergeCell ref="I41:I43"/>
    <mergeCell ref="L42:L43"/>
    <mergeCell ref="K37:K39"/>
    <mergeCell ref="L38:L39"/>
    <mergeCell ref="O17:O19"/>
    <mergeCell ref="L19:L20"/>
    <mergeCell ref="K9:K11"/>
    <mergeCell ref="L10:L11"/>
    <mergeCell ref="A9:A11"/>
    <mergeCell ref="G9:G11"/>
    <mergeCell ref="I9:I11"/>
    <mergeCell ref="L35:L36"/>
    <mergeCell ref="A31:A33"/>
    <mergeCell ref="G31:G33"/>
    <mergeCell ref="I31:I33"/>
    <mergeCell ref="K31:K33"/>
    <mergeCell ref="A15:A17"/>
    <mergeCell ref="G15:G17"/>
    <mergeCell ref="G25:G27"/>
    <mergeCell ref="L29:L30"/>
    <mergeCell ref="L26:L27"/>
    <mergeCell ref="A28:A30"/>
    <mergeCell ref="G28:G30"/>
    <mergeCell ref="I28:I30"/>
    <mergeCell ref="K28:K30"/>
    <mergeCell ref="I25:I27"/>
    <mergeCell ref="K25:K27"/>
    <mergeCell ref="A25:A27"/>
    <mergeCell ref="K15:K17"/>
    <mergeCell ref="L16:L17"/>
    <mergeCell ref="L32:L33"/>
    <mergeCell ref="K41:K43"/>
    <mergeCell ref="A34:A36"/>
    <mergeCell ref="G34:G36"/>
    <mergeCell ref="I34:I36"/>
    <mergeCell ref="K34:K36"/>
    <mergeCell ref="A12:A14"/>
    <mergeCell ref="G12:G14"/>
    <mergeCell ref="I12:I14"/>
    <mergeCell ref="K12:K14"/>
    <mergeCell ref="J13:J14"/>
    <mergeCell ref="L13:L14"/>
    <mergeCell ref="L22:L23"/>
    <mergeCell ref="A18:A20"/>
    <mergeCell ref="G18:G20"/>
    <mergeCell ref="I18:I20"/>
    <mergeCell ref="K18:K20"/>
    <mergeCell ref="A21:A23"/>
    <mergeCell ref="G21:G23"/>
    <mergeCell ref="I21:I23"/>
    <mergeCell ref="K21:K23"/>
    <mergeCell ref="I15:I17"/>
  </mergeCells>
  <conditionalFormatting sqref="B1">
    <cfRule type="expression" priority="283">
      <formula>B1="siga"+$B$5</formula>
    </cfRule>
  </conditionalFormatting>
  <conditionalFormatting sqref="B1:B2 B4:B7">
    <cfRule type="expression" priority="284">
      <formula>B1="siga"</formula>
    </cfRule>
    <cfRule type="expression" dxfId="90" priority="282">
      <formula>B1="siga"</formula>
    </cfRule>
  </conditionalFormatting>
  <conditionalFormatting sqref="B2">
    <cfRule type="expression" dxfId="89" priority="281">
      <formula>B2="veis"</formula>
    </cfRule>
  </conditionalFormatting>
  <conditionalFormatting sqref="B4">
    <cfRule type="expression" dxfId="88" priority="280">
      <formula>B4="kalkun"</formula>
    </cfRule>
  </conditionalFormatting>
  <conditionalFormatting sqref="B5">
    <cfRule type="expression" dxfId="87" priority="279">
      <formula>B5="kala"</formula>
    </cfRule>
  </conditionalFormatting>
  <conditionalFormatting sqref="B6">
    <cfRule type="expression" dxfId="86" priority="278">
      <formula>B6="lammas"</formula>
    </cfRule>
  </conditionalFormatting>
  <conditionalFormatting sqref="B7">
    <cfRule type="expression" dxfId="85" priority="277">
      <formula>B7="segaliha"</formula>
    </cfRule>
    <cfRule type="expression" dxfId="84" priority="276">
      <formula>B7="segaliha"</formula>
    </cfRule>
  </conditionalFormatting>
  <conditionalFormatting sqref="C10">
    <cfRule type="expression" priority="186">
      <formula>C10="siga"+$B$5</formula>
    </cfRule>
    <cfRule type="expression" dxfId="83" priority="185">
      <formula>C10="siga"</formula>
    </cfRule>
    <cfRule type="expression" priority="187">
      <formula>C10="siga"</formula>
    </cfRule>
  </conditionalFormatting>
  <conditionalFormatting sqref="C12">
    <cfRule type="expression" priority="183">
      <formula>C12="siga"+$B$5</formula>
    </cfRule>
  </conditionalFormatting>
  <conditionalFormatting sqref="C12:C13">
    <cfRule type="expression" dxfId="82" priority="180">
      <formula>C12="siga"</formula>
    </cfRule>
    <cfRule type="expression" priority="181">
      <formula>C12="siga"</formula>
    </cfRule>
  </conditionalFormatting>
  <conditionalFormatting sqref="C13">
    <cfRule type="expression" dxfId="81" priority="179">
      <formula>C13="kala"</formula>
    </cfRule>
  </conditionalFormatting>
  <conditionalFormatting sqref="C16">
    <cfRule type="expression" dxfId="80" priority="176">
      <formula>C16="kala"</formula>
    </cfRule>
    <cfRule type="expression" priority="178">
      <formula>C16="siga"</formula>
    </cfRule>
    <cfRule type="expression" dxfId="79" priority="177">
      <formula>C16="siga"</formula>
    </cfRule>
  </conditionalFormatting>
  <conditionalFormatting sqref="C18">
    <cfRule type="expression" priority="175">
      <formula>C18="siga"</formula>
    </cfRule>
    <cfRule type="expression" priority="174">
      <formula>C18="siga"+$B$5</formula>
    </cfRule>
    <cfRule type="expression" dxfId="78" priority="173">
      <formula>C18="siga"</formula>
    </cfRule>
  </conditionalFormatting>
  <conditionalFormatting sqref="C21">
    <cfRule type="expression" dxfId="77" priority="171">
      <formula>C21="siga"</formula>
    </cfRule>
    <cfRule type="expression" dxfId="76" priority="170">
      <formula>C21="veis"</formula>
    </cfRule>
  </conditionalFormatting>
  <conditionalFormatting sqref="C21:C22">
    <cfRule type="expression" priority="135">
      <formula>C21="siga"</formula>
    </cfRule>
  </conditionalFormatting>
  <conditionalFormatting sqref="C22">
    <cfRule type="expression" priority="134">
      <formula>C22="siga"+$B$5</formula>
    </cfRule>
    <cfRule type="expression" dxfId="75" priority="133">
      <formula>C22="siga"</formula>
    </cfRule>
  </conditionalFormatting>
  <conditionalFormatting sqref="C25">
    <cfRule type="expression" priority="168">
      <formula>C25="siga"+$B$5</formula>
    </cfRule>
  </conditionalFormatting>
  <conditionalFormatting sqref="C25:C26">
    <cfRule type="expression" dxfId="74" priority="165">
      <formula>C25="siga"</formula>
    </cfRule>
    <cfRule type="expression" priority="166">
      <formula>C25="siga"</formula>
    </cfRule>
  </conditionalFormatting>
  <conditionalFormatting sqref="C26">
    <cfRule type="expression" dxfId="73" priority="164">
      <formula>C26="kalkun"</formula>
    </cfRule>
  </conditionalFormatting>
  <conditionalFormatting sqref="C28">
    <cfRule type="expression" priority="162">
      <formula>C28="siga"+$B$5</formula>
    </cfRule>
    <cfRule type="expression" priority="163">
      <formula>C28="siga"</formula>
    </cfRule>
    <cfRule type="expression" dxfId="72" priority="161">
      <formula>C28="siga"</formula>
    </cfRule>
  </conditionalFormatting>
  <conditionalFormatting sqref="C32">
    <cfRule type="expression" dxfId="71" priority="146">
      <formula>C32="segaliha"</formula>
    </cfRule>
    <cfRule type="expression" priority="148">
      <formula>C32="siga"</formula>
    </cfRule>
    <cfRule type="expression" dxfId="70" priority="147">
      <formula>C32="siga"</formula>
    </cfRule>
    <cfRule type="expression" dxfId="69" priority="145">
      <formula>C32="segaliha"</formula>
    </cfRule>
  </conditionalFormatting>
  <conditionalFormatting sqref="C37">
    <cfRule type="expression" dxfId="68" priority="143">
      <formula>C37="siga"</formula>
    </cfRule>
    <cfRule type="expression" dxfId="67" priority="142">
      <formula>C37="kala"</formula>
    </cfRule>
  </conditionalFormatting>
  <conditionalFormatting sqref="C37:C38">
    <cfRule type="expression" priority="141">
      <formula>C37="siga"</formula>
    </cfRule>
  </conditionalFormatting>
  <conditionalFormatting sqref="C38">
    <cfRule type="expression" priority="140">
      <formula>C38="siga"+$B$5</formula>
    </cfRule>
    <cfRule type="expression" dxfId="66" priority="139">
      <formula>C38="siga"</formula>
    </cfRule>
  </conditionalFormatting>
  <conditionalFormatting sqref="C42">
    <cfRule type="expression" dxfId="65" priority="130">
      <formula>C42="siga"</formula>
    </cfRule>
    <cfRule type="expression" priority="132">
      <formula>C42="siga"</formula>
    </cfRule>
    <cfRule type="expression" priority="131">
      <formula>C42="siga"+$B$5</formula>
    </cfRule>
  </conditionalFormatting>
  <conditionalFormatting sqref="C44">
    <cfRule type="expression" priority="27">
      <formula>C44="siga"</formula>
    </cfRule>
    <cfRule type="expression" dxfId="64" priority="25">
      <formula>C44="siga"</formula>
    </cfRule>
    <cfRule type="expression" priority="26">
      <formula>C44="siga"+$B$5</formula>
    </cfRule>
  </conditionalFormatting>
  <conditionalFormatting sqref="C47">
    <cfRule type="expression" priority="24">
      <formula>C47="siga"</formula>
    </cfRule>
    <cfRule type="expression" dxfId="63" priority="23">
      <formula>C47="siga"</formula>
    </cfRule>
    <cfRule type="expression" dxfId="62" priority="22">
      <formula>C47="segaliha"</formula>
    </cfRule>
    <cfRule type="expression" dxfId="61" priority="21">
      <formula>C47="segaliha"</formula>
    </cfRule>
  </conditionalFormatting>
  <conditionalFormatting sqref="C50">
    <cfRule type="expression" dxfId="60" priority="241">
      <formula>C50="kala"</formula>
    </cfRule>
    <cfRule type="expression" dxfId="59" priority="242">
      <formula>C50="siga"</formula>
    </cfRule>
    <cfRule type="expression" priority="243">
      <formula>C50="siga"</formula>
    </cfRule>
  </conditionalFormatting>
  <conditionalFormatting sqref="C53">
    <cfRule type="expression" dxfId="58" priority="116">
      <formula>C53="kala"</formula>
    </cfRule>
    <cfRule type="expression" dxfId="57" priority="117">
      <formula>C53="siga"</formula>
    </cfRule>
  </conditionalFormatting>
  <conditionalFormatting sqref="C53:C54">
    <cfRule type="expression" priority="84">
      <formula>C53="siga"</formula>
    </cfRule>
  </conditionalFormatting>
  <conditionalFormatting sqref="C54">
    <cfRule type="expression" dxfId="56" priority="82">
      <formula>C54="siga"</formula>
    </cfRule>
    <cfRule type="expression" priority="83">
      <formula>C54="siga"+$B$5</formula>
    </cfRule>
  </conditionalFormatting>
  <conditionalFormatting sqref="C58">
    <cfRule type="expression" dxfId="55" priority="127">
      <formula>C58="siga"</formula>
    </cfRule>
    <cfRule type="expression" priority="128">
      <formula>C58="siga"+$B$5</formula>
    </cfRule>
    <cfRule type="expression" priority="129">
      <formula>C58="siga"</formula>
    </cfRule>
  </conditionalFormatting>
  <conditionalFormatting sqref="C61">
    <cfRule type="expression" priority="20">
      <formula>C61="siga"</formula>
    </cfRule>
    <cfRule type="expression" dxfId="54" priority="19">
      <formula>C61="siga"</formula>
    </cfRule>
    <cfRule type="expression" dxfId="53" priority="18">
      <formula>C61="segaliha"</formula>
    </cfRule>
    <cfRule type="expression" dxfId="52" priority="17">
      <formula>C61="segaliha"</formula>
    </cfRule>
  </conditionalFormatting>
  <conditionalFormatting sqref="C64">
    <cfRule type="expression" dxfId="51" priority="40">
      <formula>C64="segaliha"</formula>
    </cfRule>
    <cfRule type="expression" priority="42">
      <formula>C64="siga"</formula>
    </cfRule>
    <cfRule type="expression" dxfId="50" priority="41">
      <formula>C64="siga"</formula>
    </cfRule>
    <cfRule type="expression" dxfId="49" priority="39">
      <formula>C64="segaliha"</formula>
    </cfRule>
  </conditionalFormatting>
  <conditionalFormatting sqref="C66">
    <cfRule type="expression" dxfId="48" priority="36">
      <formula>C66="veis"</formula>
    </cfRule>
    <cfRule type="expression" priority="38">
      <formula>C66="siga"</formula>
    </cfRule>
    <cfRule type="expression" dxfId="47" priority="37">
      <formula>C66="siga"</formula>
    </cfRule>
  </conditionalFormatting>
  <conditionalFormatting sqref="C69">
    <cfRule type="expression" dxfId="46" priority="114">
      <formula>C69="siga"</formula>
    </cfRule>
    <cfRule type="expression" priority="112">
      <formula>C69="siga"</formula>
    </cfRule>
    <cfRule type="expression" dxfId="45" priority="113">
      <formula>C69="kala"</formula>
    </cfRule>
  </conditionalFormatting>
  <conditionalFormatting sqref="C74">
    <cfRule type="expression" dxfId="44" priority="121">
      <formula>C74="siga"</formula>
    </cfRule>
    <cfRule type="expression" priority="122">
      <formula>C74="siga"+$B$5</formula>
    </cfRule>
    <cfRule type="expression" priority="123">
      <formula>C74="siga"</formula>
    </cfRule>
  </conditionalFormatting>
  <conditionalFormatting sqref="C76">
    <cfRule type="expression" dxfId="43" priority="54">
      <formula>C76="kala"</formula>
    </cfRule>
    <cfRule type="expression" dxfId="42" priority="55">
      <formula>C76="siga"</formula>
    </cfRule>
  </conditionalFormatting>
  <conditionalFormatting sqref="C76:C77">
    <cfRule type="expression" priority="16">
      <formula>C76="siga"</formula>
    </cfRule>
  </conditionalFormatting>
  <conditionalFormatting sqref="C77">
    <cfRule type="expression" priority="15">
      <formula>C77="siga"+$B$5</formula>
    </cfRule>
    <cfRule type="expression" dxfId="41" priority="14">
      <formula>C77="siga"</formula>
    </cfRule>
  </conditionalFormatting>
  <conditionalFormatting sqref="C80">
    <cfRule type="expression" dxfId="40" priority="111">
      <formula>C80="siga"</formula>
    </cfRule>
    <cfRule type="expression" dxfId="39" priority="110">
      <formula>C80="kala"</formula>
    </cfRule>
    <cfRule type="expression" priority="109">
      <formula>C80="siga"</formula>
    </cfRule>
  </conditionalFormatting>
  <conditionalFormatting sqref="C83">
    <cfRule type="expression" priority="90">
      <formula>C83="siga"</formula>
    </cfRule>
    <cfRule type="expression" dxfId="38" priority="89">
      <formula>C83="siga"</formula>
    </cfRule>
    <cfRule type="expression" dxfId="37" priority="88">
      <formula>C83="veis"</formula>
    </cfRule>
  </conditionalFormatting>
  <conditionalFormatting sqref="C86">
    <cfRule type="expression" priority="48">
      <formula>C86="siga"</formula>
    </cfRule>
    <cfRule type="expression" dxfId="36" priority="46">
      <formula>C86="veis"</formula>
    </cfRule>
    <cfRule type="expression" dxfId="35" priority="47">
      <formula>C86="siga"</formula>
    </cfRule>
  </conditionalFormatting>
  <conditionalFormatting sqref="C89">
    <cfRule type="expression" dxfId="34" priority="107">
      <formula>C89="kala"</formula>
    </cfRule>
    <cfRule type="expression" dxfId="33" priority="108">
      <formula>C89="siga"</formula>
    </cfRule>
    <cfRule type="expression" priority="45">
      <formula>C89="siga"</formula>
    </cfRule>
  </conditionalFormatting>
  <conditionalFormatting sqref="C93">
    <cfRule type="expression" dxfId="32" priority="32">
      <formula>C93="segaliha"</formula>
    </cfRule>
    <cfRule type="expression" dxfId="31" priority="33">
      <formula>C93="segaliha"</formula>
    </cfRule>
    <cfRule type="expression" dxfId="30" priority="34">
      <formula>C93="siga"</formula>
    </cfRule>
    <cfRule type="expression" priority="35">
      <formula>C93="siga"</formula>
    </cfRule>
  </conditionalFormatting>
  <conditionalFormatting sqref="C95">
    <cfRule type="expression" dxfId="29" priority="104">
      <formula>C95="kala"</formula>
    </cfRule>
    <cfRule type="expression" dxfId="28" priority="105">
      <formula>C95="siga"</formula>
    </cfRule>
  </conditionalFormatting>
  <conditionalFormatting sqref="C95:C96">
    <cfRule type="expression" priority="13">
      <formula>C95="siga"</formula>
    </cfRule>
  </conditionalFormatting>
  <conditionalFormatting sqref="C96">
    <cfRule type="expression" dxfId="27" priority="11">
      <formula>C96="siga"</formula>
    </cfRule>
    <cfRule type="expression" priority="12">
      <formula>C96="siga"+$B$5</formula>
    </cfRule>
  </conditionalFormatting>
  <conditionalFormatting sqref="C99">
    <cfRule type="expression" priority="7">
      <formula>C99="siga"</formula>
    </cfRule>
    <cfRule type="expression" dxfId="26" priority="4">
      <formula>C99="segaliha"</formula>
    </cfRule>
    <cfRule type="expression" dxfId="25" priority="6">
      <formula>C99="siga"</formula>
    </cfRule>
    <cfRule type="expression" dxfId="24" priority="5">
      <formula>C99="segaliha"</formula>
    </cfRule>
  </conditionalFormatting>
  <conditionalFormatting sqref="C101">
    <cfRule type="expression" dxfId="23" priority="8">
      <formula>C101="siga"</formula>
    </cfRule>
    <cfRule type="expression" priority="9">
      <formula>C101="siga"+$B$5</formula>
    </cfRule>
    <cfRule type="expression" priority="10">
      <formula>C101="siga"</formula>
    </cfRule>
  </conditionalFormatting>
  <conditionalFormatting sqref="C105">
    <cfRule type="expression" dxfId="22" priority="67">
      <formula>C105="siga"</formula>
    </cfRule>
    <cfRule type="expression" dxfId="21" priority="66">
      <formula>C105="segaliha"</formula>
    </cfRule>
    <cfRule type="expression" dxfId="20" priority="65">
      <formula>C105="segaliha"</formula>
    </cfRule>
  </conditionalFormatting>
  <conditionalFormatting sqref="C105:C106">
    <cfRule type="expression" priority="68">
      <formula>C105="siga"</formula>
    </cfRule>
  </conditionalFormatting>
  <conditionalFormatting sqref="C106">
    <cfRule type="expression" dxfId="19" priority="79">
      <formula>C106="kalkun"</formula>
    </cfRule>
    <cfRule type="expression" dxfId="18" priority="80">
      <formula>C106="siga"</formula>
    </cfRule>
  </conditionalFormatting>
  <conditionalFormatting sqref="C108">
    <cfRule type="expression" priority="1">
      <formula>C108="siga"</formula>
    </cfRule>
    <cfRule type="expression" dxfId="17" priority="3">
      <formula>C108="siga"</formula>
    </cfRule>
    <cfRule type="expression" dxfId="16" priority="2">
      <formula>C108="kala"</formula>
    </cfRule>
  </conditionalFormatting>
  <conditionalFormatting sqref="C112">
    <cfRule type="expression" dxfId="15" priority="102">
      <formula>C112="siga"</formula>
    </cfRule>
    <cfRule type="expression" dxfId="14" priority="101">
      <formula>C112="kala"</formula>
    </cfRule>
    <cfRule type="expression" priority="100">
      <formula>C112="siga"</formula>
    </cfRule>
  </conditionalFormatting>
  <conditionalFormatting sqref="C114">
    <cfRule type="expression" dxfId="13" priority="72">
      <formula>C114="veis"</formula>
    </cfRule>
    <cfRule type="expression" dxfId="12" priority="73">
      <formula>C114="siga"</formula>
    </cfRule>
    <cfRule type="expression" priority="74">
      <formula>C114="siga"</formula>
    </cfRule>
  </conditionalFormatting>
  <conditionalFormatting sqref="C118">
    <cfRule type="expression" dxfId="11" priority="70">
      <formula>C118="siga"</formula>
    </cfRule>
    <cfRule type="expression" dxfId="10" priority="69">
      <formula>C118="veis"</formula>
    </cfRule>
    <cfRule type="expression" priority="71">
      <formula>C118="siga"</formula>
    </cfRule>
  </conditionalFormatting>
  <conditionalFormatting sqref="C122">
    <cfRule type="expression" priority="58">
      <formula>C122="siga"</formula>
    </cfRule>
    <cfRule type="expression" priority="57">
      <formula>C122="siga"+$B$5</formula>
    </cfRule>
    <cfRule type="expression" dxfId="9" priority="56">
      <formula>C122="siga"</formula>
    </cfRule>
  </conditionalFormatting>
  <conditionalFormatting sqref="C124">
    <cfRule type="expression" priority="78">
      <formula>C124="siga"</formula>
    </cfRule>
    <cfRule type="expression" dxfId="8" priority="77">
      <formula>C124="siga"</formula>
    </cfRule>
    <cfRule type="expression" dxfId="7" priority="76">
      <formula>C124="segaliha"</formula>
    </cfRule>
    <cfRule type="expression" dxfId="6" priority="75">
      <formula>C124="segaliha"</formula>
    </cfRule>
  </conditionalFormatting>
  <conditionalFormatting sqref="C128">
    <cfRule type="expression" priority="97">
      <formula>C128="siga"</formula>
    </cfRule>
    <cfRule type="expression" dxfId="5" priority="99">
      <formula>C128="siga"</formula>
    </cfRule>
    <cfRule type="expression" dxfId="4" priority="98">
      <formula>C128="kala"</formula>
    </cfRule>
  </conditionalFormatting>
  <conditionalFormatting sqref="C132">
    <cfRule type="expression" priority="94">
      <formula>C132="siga"</formula>
    </cfRule>
    <cfRule type="expression" dxfId="3" priority="96">
      <formula>C132="siga"</formula>
    </cfRule>
    <cfRule type="expression" dxfId="2" priority="95">
      <formula>C132="kala"</formula>
    </cfRule>
  </conditionalFormatting>
  <conditionalFormatting sqref="C134">
    <cfRule type="expression" dxfId="1" priority="59">
      <formula>C134="veis"</formula>
    </cfRule>
  </conditionalFormatting>
  <conditionalFormatting sqref="C134:C135">
    <cfRule type="expression" priority="61">
      <formula>C134="siga"</formula>
    </cfRule>
    <cfRule type="expression" dxfId="0" priority="60">
      <formula>C134="siga"</formula>
    </cfRule>
  </conditionalFormatting>
  <conditionalFormatting sqref="C135">
    <cfRule type="expression" priority="119">
      <formula>C135="siga"+$B$5</formula>
    </cfRule>
  </conditionalFormatting>
  <pageMargins left="0.25" right="0.25" top="0.75" bottom="0.75" header="0.3" footer="0.3"/>
  <pageSetup paperSize="8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b9f17d00cf6041034fcb0e051c8a5de5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c6ee5b6ba9b34cac0920fda88746b20b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Props1.xml><?xml version="1.0" encoding="utf-8"?>
<ds:datastoreItem xmlns:ds="http://schemas.openxmlformats.org/officeDocument/2006/customXml" ds:itemID="{307B81B6-76A2-43D0-9792-AC4205BE9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527DCB-2E0C-4961-94AD-4D20ECCF9B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A81FC-20ED-466F-8254-AAC79C16D53E}">
  <ds:schemaRefs>
    <ds:schemaRef ds:uri="http://schemas.microsoft.com/office/2006/metadata/properties"/>
    <ds:schemaRef ds:uri="http://schemas.microsoft.com/office/infopath/2007/PartnerControls"/>
    <ds:schemaRef ds:uri="d2d7157d-88dd-4b39-bd8b-426562e3b9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9</vt:i4>
      </vt:variant>
    </vt:vector>
  </HeadingPairs>
  <TitlesOfParts>
    <vt:vector size="18" baseType="lpstr">
      <vt:lpstr>Nädal_17_4.-9.klass</vt:lpstr>
      <vt:lpstr>Nädal_18_4.-9.klass</vt:lpstr>
      <vt:lpstr>Nädal_19_4-.9.klass</vt:lpstr>
      <vt:lpstr>Nädal_20_4.-9.klass</vt:lpstr>
      <vt:lpstr>Nädal_21_4.-9.klass</vt:lpstr>
      <vt:lpstr>Nädal_22_4.-9.klass</vt:lpstr>
      <vt:lpstr>Nädal_23_4-.9.klass</vt:lpstr>
      <vt:lpstr>Nädal_24_4.-9.klass</vt:lpstr>
      <vt:lpstr>Kontroll-leht</vt:lpstr>
      <vt:lpstr>'Kontroll-leht'!Prindiala</vt:lpstr>
      <vt:lpstr>'Nädal_17_4.-9.klass'!Prindiala</vt:lpstr>
      <vt:lpstr>'Nädal_18_4.-9.klass'!Prindiala</vt:lpstr>
      <vt:lpstr>'Nädal_19_4-.9.klass'!Prindiala</vt:lpstr>
      <vt:lpstr>'Nädal_20_4.-9.klass'!Prindiala</vt:lpstr>
      <vt:lpstr>'Nädal_21_4.-9.klass'!Prindiala</vt:lpstr>
      <vt:lpstr>'Nädal_22_4.-9.klass'!Prindiala</vt:lpstr>
      <vt:lpstr>'Nädal_23_4-.9.klass'!Prindiala</vt:lpstr>
      <vt:lpstr>'Nädal_24_4.-9.klass'!Prindiala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>Jane Naptal</cp:lastModifiedBy>
  <cp:revision/>
  <cp:lastPrinted>2026-05-05T05:22:20Z</cp:lastPrinted>
  <dcterms:created xsi:type="dcterms:W3CDTF">2025-11-14T13:27:08Z</dcterms:created>
  <dcterms:modified xsi:type="dcterms:W3CDTF">2026-05-05T05:33:15Z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